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browsk\Downloads\"/>
    </mc:Choice>
  </mc:AlternateContent>
  <xr:revisionPtr revIDLastSave="0" documentId="13_ncr:1_{841E8F21-020A-40E7-9E7E-51DE0ECCECBC}" xr6:coauthVersionLast="36" xr6:coauthVersionMax="36" xr10:uidLastSave="{00000000-0000-0000-0000-000000000000}"/>
  <bookViews>
    <workbookView xWindow="0" yWindow="0" windowWidth="28800" windowHeight="13425" activeTab="12" xr2:uid="{00000000-000D-0000-FFFF-FFFF00000000}"/>
  </bookViews>
  <sheets>
    <sheet name="K1" sheetId="28" r:id="rId1"/>
    <sheet name="K2" sheetId="29" r:id="rId2"/>
    <sheet name="K3" sheetId="30" r:id="rId3"/>
    <sheet name="T1" sheetId="14" r:id="rId4"/>
    <sheet name="T2" sheetId="15" r:id="rId5"/>
    <sheet name="T3" sheetId="16" r:id="rId6"/>
    <sheet name="T4" sheetId="17" r:id="rId7"/>
    <sheet name="T5" sheetId="18" r:id="rId8"/>
    <sheet name="T6" sheetId="19" r:id="rId9"/>
    <sheet name="M1" sheetId="31" r:id="rId10"/>
    <sheet name="M2" sheetId="32" r:id="rId11"/>
    <sheet name="P1" sheetId="33" r:id="rId12"/>
    <sheet name="P2" sheetId="39" r:id="rId13"/>
    <sheet name="P3" sheetId="35" r:id="rId14"/>
    <sheet name="P4" sheetId="40" r:id="rId15"/>
    <sheet name="B1" sheetId="36" r:id="rId16"/>
    <sheet name="B2" sheetId="37" r:id="rId17"/>
    <sheet name="B3" sheetId="38" r:id="rId18"/>
  </sheets>
  <definedNames>
    <definedName name="_AMO_UniqueIdentifier" localSheetId="16" hidden="1">"'ed669955-7c96-4fd3-96a7-526e829ba6f1'"</definedName>
    <definedName name="_AMO_UniqueIdentifier" localSheetId="1" hidden="1">"'ed669955-7c96-4fd3-96a7-526e829ba6f1'"</definedName>
    <definedName name="_AMO_UniqueIdentifier" localSheetId="2" hidden="1">"'ed669955-7c96-4fd3-96a7-526e829ba6f1'"</definedName>
    <definedName name="TABLE" localSheetId="16">'B2'!#REF!</definedName>
    <definedName name="TABLE" localSheetId="1">'K2'!#REF!</definedName>
    <definedName name="TABLE" localSheetId="2">'K3'!#REF!</definedName>
    <definedName name="TABLE_2" localSheetId="16">'B2'!#REF!</definedName>
    <definedName name="TABLE_2" localSheetId="1">'K2'!#REF!</definedName>
    <definedName name="TABLE_2" localSheetId="2">'K3'!#REF!</definedName>
    <definedName name="TABLE_3" localSheetId="16">'B2'!#REF!</definedName>
    <definedName name="TABLE_3" localSheetId="1">'K2'!#REF!</definedName>
    <definedName name="TABLE_3" localSheetId="2">'K3'!#REF!</definedName>
  </definedNames>
  <calcPr calcId="191029"/>
</workbook>
</file>

<file path=xl/calcChain.xml><?xml version="1.0" encoding="utf-8"?>
<calcChain xmlns="http://schemas.openxmlformats.org/spreadsheetml/2006/main">
  <c r="K20" i="37" l="1"/>
  <c r="K19" i="37"/>
  <c r="K18" i="37"/>
  <c r="K17" i="37"/>
  <c r="K16" i="37"/>
  <c r="K15" i="37"/>
  <c r="K14" i="37"/>
  <c r="J14" i="37"/>
  <c r="F14" i="37"/>
  <c r="E14" i="37"/>
  <c r="K13" i="37"/>
  <c r="J13" i="37"/>
  <c r="F13" i="37"/>
  <c r="E13" i="37"/>
  <c r="K12" i="37"/>
  <c r="J12" i="37"/>
  <c r="F12" i="37"/>
  <c r="E12" i="37"/>
  <c r="K11" i="37"/>
  <c r="J11" i="37"/>
  <c r="F11" i="37"/>
  <c r="E11" i="37"/>
  <c r="F23" i="31" l="1"/>
  <c r="F24" i="31"/>
  <c r="P31" i="19" l="1"/>
</calcChain>
</file>

<file path=xl/sharedStrings.xml><?xml version="1.0" encoding="utf-8"?>
<sst xmlns="http://schemas.openxmlformats.org/spreadsheetml/2006/main" count="974" uniqueCount="306">
  <si>
    <t xml:space="preserve">Diese Seite steht unter einer Creative Commons Namensnennung 3.0 Deutschland Lizenz. </t>
  </si>
  <si>
    <t>_____</t>
  </si>
  <si>
    <t>Jahre</t>
  </si>
  <si>
    <t>Kinosäle (Leinwände)</t>
  </si>
  <si>
    <t>Anzahl</t>
  </si>
  <si>
    <t>1 000 EUR</t>
  </si>
  <si>
    <t>EUR</t>
  </si>
  <si>
    <t>Quelle: FFA Filmförderungsanstalt</t>
  </si>
  <si>
    <t>Kinos, Kinosäle, Sitzplätze, Umsatz und Ticketpreise in Berlin seit 2000</t>
  </si>
  <si>
    <t>Kulturstatistik Berlin – Kinos</t>
  </si>
  <si>
    <t>Kinos (Spielstätten)</t>
  </si>
  <si>
    <t>Merkmal</t>
  </si>
  <si>
    <t xml:space="preserve">Kinos mit </t>
  </si>
  <si>
    <t>1 Saal</t>
  </si>
  <si>
    <t>2 Sälen</t>
  </si>
  <si>
    <t>3 Sälen</t>
  </si>
  <si>
    <t>8 und mehr Sälen</t>
  </si>
  <si>
    <t>Schlüssel-Nummer</t>
  </si>
  <si>
    <t>01</t>
  </si>
  <si>
    <t>Mitte</t>
  </si>
  <si>
    <t>02</t>
  </si>
  <si>
    <t>Friedrichshain-Kreuzberg</t>
  </si>
  <si>
    <t>03</t>
  </si>
  <si>
    <t>Pankow</t>
  </si>
  <si>
    <t>04</t>
  </si>
  <si>
    <t>Charlottenburg-Wilmersdorf</t>
  </si>
  <si>
    <t>05</t>
  </si>
  <si>
    <t>Spandau</t>
  </si>
  <si>
    <t>06</t>
  </si>
  <si>
    <t>Steglitz-Zehlendorf</t>
  </si>
  <si>
    <t>07</t>
  </si>
  <si>
    <t>Tempelhof-Schöneberg</t>
  </si>
  <si>
    <t>08</t>
  </si>
  <si>
    <t>Neukölln</t>
  </si>
  <si>
    <t>09</t>
  </si>
  <si>
    <t>Treptow-Köpenick</t>
  </si>
  <si>
    <t>10</t>
  </si>
  <si>
    <t>Marzahn-Hellersdorf</t>
  </si>
  <si>
    <t>11</t>
  </si>
  <si>
    <t>Lichtenberg</t>
  </si>
  <si>
    <t>12</t>
  </si>
  <si>
    <t>Reinickendorf</t>
  </si>
  <si>
    <t>Bezirk</t>
  </si>
  <si>
    <t>x</t>
  </si>
  <si>
    <t>Veränderung zum Vorjahr in %</t>
  </si>
  <si>
    <t>4–5 Sälen</t>
  </si>
  <si>
    <t>6–7 Sälen</t>
  </si>
  <si>
    <t>Kulturstatistik Berlin – Theater</t>
  </si>
  <si>
    <t>Quelle: Theaterstatistik des Deutschen Bühnenvereins</t>
  </si>
  <si>
    <t>Öffentliche Theater in Berlin</t>
  </si>
  <si>
    <t>Spielzeit</t>
  </si>
  <si>
    <t>Öffentliche Theater</t>
  </si>
  <si>
    <t>Besuche¹</t>
  </si>
  <si>
    <t>Besuche je 
1 000 Einwohner²</t>
  </si>
  <si>
    <t>Besuche je  Veranstaltung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</si>
  <si>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</si>
  <si>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</si>
  <si>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</si>
  <si>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</si>
  <si>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</si>
  <si>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</si>
  <si>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</si>
  <si>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</si>
  <si>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</si>
  <si>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</si>
  <si>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</si>
  <si>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</si>
  <si>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</si>
  <si>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</si>
  <si>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</si>
  <si>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</si>
  <si>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</si>
  <si>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</si>
  <si>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</si>
  <si>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</si>
  <si>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³</t>
  </si>
  <si>
    <t>2020/21</t>
  </si>
  <si>
    <t>1 Besuche und Veranstaltungen nur am Standort Berlin.</t>
  </si>
  <si>
    <t>2 Einwohnerregisterstatistik Stand jeweils am 30.06. des Jahres.</t>
  </si>
  <si>
    <t>3 teilweise pandemiebedingte Schließung.</t>
  </si>
  <si>
    <t>Öffentliche Theater in Berlin in der Spielzeit 2018/19 bis 2020/21</t>
  </si>
  <si>
    <t>Angebotene Plätze¹</t>
  </si>
  <si>
    <t>Veranstaltungen²</t>
  </si>
  <si>
    <t>Besuche² am Standort</t>
  </si>
  <si>
    <r>
      <t>Streaming-Produktion</t>
    </r>
    <r>
      <rPr>
        <sz val="10"/>
        <color theme="1"/>
        <rFont val="Calibri"/>
        <family val="2"/>
      </rPr>
      <t>⁴</t>
    </r>
  </si>
  <si>
    <t>2020/21⁵</t>
  </si>
  <si>
    <t>2019/20 zu 2018/19</t>
  </si>
  <si>
    <t>2020/21 zu 2019/20</t>
  </si>
  <si>
    <t>Deutsche Oper Berlin</t>
  </si>
  <si>
    <t>–</t>
  </si>
  <si>
    <t>Deutsche Theater u. Kammerspiele</t>
  </si>
  <si>
    <t>Friedrichstadt-Palast</t>
  </si>
  <si>
    <t>⁶</t>
  </si>
  <si>
    <t>Komische Oper</t>
  </si>
  <si>
    <t>Maxim Gorki Theater</t>
  </si>
  <si>
    <t>⁷</t>
  </si>
  <si>
    <t>Staatsbalett</t>
  </si>
  <si>
    <t>Staatsoper Unter den Linden</t>
  </si>
  <si>
    <t>Theater an der Parkaue</t>
  </si>
  <si>
    <t>Volksbühne</t>
  </si>
  <si>
    <t>Insgesamt</t>
  </si>
  <si>
    <t>Besuche je Veranstaltung</t>
  </si>
  <si>
    <r>
      <t>Besuche je 1 000 Einwohner</t>
    </r>
    <r>
      <rPr>
        <sz val="10"/>
        <color theme="1"/>
        <rFont val="Calibri"/>
        <family val="2"/>
      </rPr>
      <t>⁸</t>
    </r>
  </si>
  <si>
    <t>1 Summe der Plätze aller Spielstätten, außer Gastspiele.</t>
  </si>
  <si>
    <t>3 Keine eigene Spielstätte.</t>
  </si>
  <si>
    <r>
      <t xml:space="preserve">4 Streaming-Produktionen wurden erstmalig 2019/20 erfasst; sie beinhalten ausschließlich </t>
    </r>
    <r>
      <rPr>
        <u/>
        <sz val="8"/>
        <color theme="1"/>
        <rFont val="Arial"/>
        <family val="2"/>
      </rPr>
      <t>komplette</t>
    </r>
    <r>
      <rPr>
        <sz val="8"/>
        <color theme="1"/>
        <rFont val="Arial"/>
        <family val="2"/>
      </rPr>
      <t xml:space="preserve"> Oper-, Schauspiel- oder Tanzproduktionen. Nicht einbezogen sind Wiederaufnahmen sowie Streamings von Ausschnitten.</t>
    </r>
  </si>
  <si>
    <t>5 Teilweise pandemiebedingte Schließung in der Spielzeit 2020/21.</t>
  </si>
  <si>
    <t>6 Pandemiebedingte Schließung sowie vorgezogene Sanierungsarbeiten.</t>
  </si>
  <si>
    <t>7 Es liegen keine Daten für die Spielzeit 2020/21 vor.</t>
  </si>
  <si>
    <t>8 Einwohnerregisterstatistik Stand jeweils am 30.06. des Jahres.</t>
  </si>
  <si>
    <t>Öffentliche
Theater</t>
  </si>
  <si>
    <t>Veranstaltungen</t>
  </si>
  <si>
    <t>Oper</t>
  </si>
  <si>
    <t>Tanz</t>
  </si>
  <si>
    <t>Operette</t>
  </si>
  <si>
    <t>Musical</t>
  </si>
  <si>
    <t>Schauspiel</t>
  </si>
  <si>
    <t>Kinder- u.
Jugendtheater</t>
  </si>
  <si>
    <t>Konzert</t>
  </si>
  <si>
    <t>Gastspiele
fremder
Ensembles</t>
  </si>
  <si>
    <t>Deutsches Theater und Kammerspiele</t>
  </si>
  <si>
    <t>Hebbel am Ufer</t>
  </si>
  <si>
    <t xml:space="preserve">Komische Oper </t>
  </si>
  <si>
    <t>⁴</t>
  </si>
  <si>
    <t xml:space="preserve">Staatsballett </t>
  </si>
  <si>
    <t>Volksbühne Berlin</t>
  </si>
  <si>
    <t>insgesamt</t>
  </si>
  <si>
    <t>Besuche</t>
  </si>
  <si>
    <t>Besuche am Standort</t>
  </si>
  <si>
    <t>1 Zu sonstigen Veranstaltungen zählen u. a. Kabarett, Lesungen, Liederabende etc.. Nicht einbezogen sind Konzerte der Konzertorchester, die als selbständiges Orchester mit eigenem Etat den Theaterdienst versehen.</t>
  </si>
  <si>
    <t>2 Veranstaltungen ohne theaternahes Rahmenprogramm wie z. B. Einführungsveranstaltungen, spezielle Angebote für Lehrer:innen, Führungen etc.</t>
  </si>
  <si>
    <t>3 Pandemiebedingte Schließung sowie vorgezogene Sanierungsarbeiten.</t>
  </si>
  <si>
    <t>4 Es liegen keine Daten für die Spielzeit 2020/21 vor.</t>
  </si>
  <si>
    <t xml:space="preserve">Private Theater in Berlin </t>
  </si>
  <si>
    <t>Private Theater</t>
  </si>
  <si>
    <t>Private Theater in Berlin in der Spielzeit 2018/19 bis 2020/21</t>
  </si>
  <si>
    <t>Private
Theater</t>
  </si>
  <si>
    <t>Streaming-Produktion³</t>
  </si>
  <si>
    <r>
      <t>2020/21</t>
    </r>
    <r>
      <rPr>
        <sz val="10"/>
        <color theme="1"/>
        <rFont val="Calibri"/>
        <family val="2"/>
      </rPr>
      <t>⁴</t>
    </r>
  </si>
  <si>
    <t>Bar jeder Vernunft u. Tipi am Kanzleramt</t>
  </si>
  <si>
    <t>Berliner Ensemble</t>
  </si>
  <si>
    <t>BKA-Berliner Kabarett Anstalt</t>
  </si>
  <si>
    <t>Chamäelon Theater</t>
  </si>
  <si>
    <t>•</t>
  </si>
  <si>
    <t>Englisch Theatre</t>
  </si>
  <si>
    <t>Grips Theater u. Podewil</t>
  </si>
  <si>
    <t>Heimathafen Neukölln</t>
  </si>
  <si>
    <t>Kabarett-Theater Distel</t>
  </si>
  <si>
    <t>Kleines Theater am Südwestkorso</t>
  </si>
  <si>
    <t>Komödie am  Kurfürstendamm</t>
  </si>
  <si>
    <t>⁵</t>
  </si>
  <si>
    <t>Kriminal Theater</t>
  </si>
  <si>
    <t>Neuköllner Oper</t>
  </si>
  <si>
    <t>RambaZamba Theater</t>
  </si>
  <si>
    <t>Renaisssance Theater</t>
  </si>
  <si>
    <t>Schaubude Berlin</t>
  </si>
  <si>
    <t>Schaubühne am Lehniner Platz</t>
  </si>
  <si>
    <t>Theater im Keller</t>
  </si>
  <si>
    <t>Theater im Palais</t>
  </si>
  <si>
    <t>Theater Strahl</t>
  </si>
  <si>
    <t>Vagantenbühne</t>
  </si>
  <si>
    <r>
      <t>Besuche je 1 000 Einwohner</t>
    </r>
    <r>
      <rPr>
        <sz val="9"/>
        <rFont val="Calibri"/>
        <family val="2"/>
      </rPr>
      <t>⁶</t>
    </r>
  </si>
  <si>
    <r>
      <t>2020/21</t>
    </r>
    <r>
      <rPr>
        <sz val="9"/>
        <color theme="1"/>
        <rFont val="Calibri"/>
        <family val="2"/>
      </rPr>
      <t>⁴</t>
    </r>
  </si>
  <si>
    <t>1 Summe der Plätze aller Spielstätten außer Gastspiele.</t>
  </si>
  <si>
    <r>
      <t xml:space="preserve">3 Streaming-Produktionen wurden erstmalig 2019/20 erfasst; sie beinhalten ausschließlich </t>
    </r>
    <r>
      <rPr>
        <u/>
        <sz val="8"/>
        <rFont val="Arial"/>
        <family val="2"/>
      </rPr>
      <t>komplette</t>
    </r>
    <r>
      <rPr>
        <sz val="8"/>
        <rFont val="Arial"/>
        <family val="2"/>
      </rPr>
      <t xml:space="preserve"> Oper-, Schauspiel- oder Tanzproduktionen. Nicht einbezogen sind Wiederaufnahmen sowie Streamings von Ausschnitten.</t>
    </r>
  </si>
  <si>
    <t>4 Teilweise pandemiebedingte Schließung in der Spielzeit 2020/21.</t>
  </si>
  <si>
    <t>5 Im Schillertheater.</t>
  </si>
  <si>
    <t>6 Einwohnerregisterstatistik Stand jeweils am 30.06. des Jahres.</t>
  </si>
  <si>
    <t>Kulturstatistik Berlin – Museen</t>
  </si>
  <si>
    <t>Museen in Berlin ab 2010</t>
  </si>
  <si>
    <t>Jahr</t>
  </si>
  <si>
    <t>Sonderausstellungen</t>
  </si>
  <si>
    <t>Besuche je Museum</t>
  </si>
  <si>
    <t xml:space="preserve">Anzahl
</t>
  </si>
  <si>
    <t>1 Einwohnerregisterstatistik Stand jeweils am 30.06. des Jahres</t>
  </si>
  <si>
    <t>Quelle: Institut für Museumsforschung</t>
  </si>
  <si>
    <t>Merkmale</t>
  </si>
  <si>
    <t>Anteil in %</t>
  </si>
  <si>
    <t>Nach Museumsart</t>
  </si>
  <si>
    <t>Orts- und Regionalgeschichte/Europäische Ethnologie¹</t>
  </si>
  <si>
    <t>Kunstmuseen</t>
  </si>
  <si>
    <t>Schloss- und Burgmuseen</t>
  </si>
  <si>
    <t>Naturkundliche Museen</t>
  </si>
  <si>
    <t>Naturwissenschaftliche und technische Museen</t>
  </si>
  <si>
    <t>Historische und archäologische Museen</t>
  </si>
  <si>
    <t>Kulturgeschichtliche Spezialmuseen</t>
  </si>
  <si>
    <t>Sammelmuseen und Museumskomplexe</t>
  </si>
  <si>
    <t>Gesamt</t>
  </si>
  <si>
    <t>Nach Trägerschaft²</t>
  </si>
  <si>
    <t>Öffentliche Träger</t>
  </si>
  <si>
    <t>Private Träger</t>
  </si>
  <si>
    <t>Mischform</t>
  </si>
  <si>
    <t>1 Bis 2018 unter dem Begriff "Volkskunde- und Heimatkundemuseen" geführt.</t>
  </si>
  <si>
    <t>2 Angenähert an die Klassifikation des Deutschen Städtetages.</t>
  </si>
  <si>
    <t>Quelle:  Institut für Museumsforschung</t>
  </si>
  <si>
    <t>Kulturstatistik Berlin – Planetarien und Sternwarten</t>
  </si>
  <si>
    <t xml:space="preserve">Besuche von Planetarien und Sternwarten ab 2000 in Berlin </t>
  </si>
  <si>
    <t>Zeiss-Großplanetarium</t>
  </si>
  <si>
    <t>Planetarium am Insulaner</t>
  </si>
  <si>
    <t>Wilhelm-Foerster-Sternwarte</t>
  </si>
  <si>
    <t>Archenhold-Sternwarte</t>
  </si>
  <si>
    <t>mobiles Planetarium "INTENSE"¹</t>
  </si>
  <si>
    <t>externe Events²</t>
  </si>
  <si>
    <t>1 Wissenschaftstheater für Berliner Schulen</t>
  </si>
  <si>
    <t>2 Dazu gehört u.a. die Lange Nacht der Astronomie.</t>
  </si>
  <si>
    <t xml:space="preserve">3 Einwohnerregisterstatistik Stand jeweils am 30.06. des Jahres </t>
  </si>
  <si>
    <t>4 drei Monate Notbetrieb wegen Umbau</t>
  </si>
  <si>
    <t>5 acht Wochen geschlossen</t>
  </si>
  <si>
    <t>6 von April 2014 bis 24. August 2016 wegen Sanierung geschlossen; Zahlen für 2015 stammen aus Außenveranstaltungen.</t>
  </si>
  <si>
    <t xml:space="preserve">7 teilweise pandemiebedingte Schließungen </t>
  </si>
  <si>
    <t>Quelle: Angaben der Stiftung Planetarium Berlin</t>
  </si>
  <si>
    <t>mobiles Planetarium "Intense"</t>
  </si>
  <si>
    <t>externe Events</t>
  </si>
  <si>
    <t>Kulturstatistik Berlin – Bibliotheken</t>
  </si>
  <si>
    <t>Öffentliche Bibliotheken</t>
  </si>
  <si>
    <t>Quelle: Grund- und Leistungsdaten der Berliner Öffentlichen Bibliotheken, VSZ, ZLB</t>
  </si>
  <si>
    <t>Öffentliche Bibliotheken in Berlin ab 2010</t>
  </si>
  <si>
    <t>Anzahl¹ (31.12.)</t>
  </si>
  <si>
    <t>Ausgaben für Medienerwerb² (analog und digital)</t>
  </si>
  <si>
    <t>Entleihungen von analogen Medien</t>
  </si>
  <si>
    <t>Veranstaltungen, Ausstellungen, Führungen</t>
  </si>
  <si>
    <t xml:space="preserve">darunter: 
Teilnehmer an 
Medienkompetenz 
u. Leseförderung </t>
  </si>
  <si>
    <t>Digitale Kennziffern</t>
  </si>
  <si>
    <t>Angeschaffte 
E-Medien</t>
  </si>
  <si>
    <t>Aktive Online-Nutzende</t>
  </si>
  <si>
    <t>Entleihungen von digitalen Medien</t>
  </si>
  <si>
    <t>Streams</t>
  </si>
  <si>
    <t>Entleihungen insgesamt</t>
  </si>
  <si>
    <t>davon</t>
  </si>
  <si>
    <t>analoge</t>
  </si>
  <si>
    <t>digitale</t>
  </si>
  <si>
    <t>1 einschließlich nicht-öffentliche Schulbibliotheken und Fahrbibliotheken</t>
  </si>
  <si>
    <t>3 teilweise pandemiebdingte Schließung</t>
  </si>
  <si>
    <t>4 Einwohnerregisterstatistik Stand jeweils am 30.06. des Jahres.</t>
  </si>
  <si>
    <t>Kinos¹</t>
  </si>
  <si>
    <t>1  ohne Filmfeste, Auto-, Open-Air- und Wanderkinos</t>
  </si>
  <si>
    <t xml:space="preserve">Sitzplätze¹ </t>
  </si>
  <si>
    <t>Film-
besuche 
je Ein-
wohner²</t>
  </si>
  <si>
    <t>Umsatz³</t>
  </si>
  <si>
    <t>Ticketpreise³</t>
  </si>
  <si>
    <t>Veränderung zum Vorjahr %</t>
  </si>
  <si>
    <t xml:space="preserve">1 Sitzplätze ohne Open Air, Universitätskinos und Filmfeste </t>
  </si>
  <si>
    <t xml:space="preserve">2 Einwohnerregisterstatistik Stand jeweils am 30.06. des Jahres </t>
  </si>
  <si>
    <t>3 Angaben in Brutto</t>
  </si>
  <si>
    <t>4 teilweise pandemiebedingte Schließung.</t>
  </si>
  <si>
    <t>Öffentliche Theater in Berlin 2022 nach Bezirken</t>
  </si>
  <si>
    <t>Besuche am Standort
Veränderung %</t>
  </si>
  <si>
    <t>kosten-pflichtige Digital-angebote</t>
  </si>
  <si>
    <t>2 Besuche und Veranstaltungen nur am Standort Berlin</t>
  </si>
  <si>
    <t>Öffentliche Theater in Berlin nach Veranstaltungsarten in der Spielzeit 2020/21</t>
  </si>
  <si>
    <t>Veran-staltungen insgesamt²</t>
  </si>
  <si>
    <t>sonstige
Veran-staltungen¹</t>
  </si>
  <si>
    <t>Friedrichstadt-Palast³</t>
  </si>
  <si>
    <r>
      <t>Maxim Gorki Theater</t>
    </r>
    <r>
      <rPr>
        <sz val="9"/>
        <color theme="1"/>
        <rFont val="Calibri"/>
        <family val="2"/>
      </rPr>
      <t>⁴</t>
    </r>
  </si>
  <si>
    <t>1 Besuche und Veranstaltungen nur am Standort Berlin</t>
  </si>
  <si>
    <t>2  Einwohnerregisterstatistik Stand jeweils am 30.06. des Jahres</t>
  </si>
  <si>
    <t xml:space="preserve">3 teilweise pandemiebedingte Schließung </t>
  </si>
  <si>
    <t>Sonder-
ausstellungen</t>
  </si>
  <si>
    <t>Museums-
besuche 
je 1 000 
Einwohner¹</t>
  </si>
  <si>
    <t>²</t>
  </si>
  <si>
    <t>2 teilweise pandemiebedingte Schließung</t>
  </si>
  <si>
    <t>Wilhelm-Foerster Sternwarte</t>
  </si>
  <si>
    <t>Bibliotheks-
besuche</t>
  </si>
  <si>
    <t>Neuan-meldungen</t>
  </si>
  <si>
    <t>Analoger 
Medien-
bestand 
(31.12.)</t>
  </si>
  <si>
    <t>Euro</t>
  </si>
  <si>
    <t>Veränderung
 zum Vorjahr %</t>
  </si>
  <si>
    <r>
      <t>Entleihungen je 1 000 Einwohner</t>
    </r>
    <r>
      <rPr>
        <sz val="9"/>
        <rFont val="Calibri"/>
        <family val="2"/>
      </rPr>
      <t>⁴</t>
    </r>
  </si>
  <si>
    <t>Hebbel am Ufer (HAU 1, 2 und 3)</t>
  </si>
  <si>
    <t>Veranstaltungen¹</t>
  </si>
  <si>
    <t>angeschriebene Museen</t>
  </si>
  <si>
    <t>Ortsfeste Kinos in Berlin 2024 nach Bezirken</t>
  </si>
  <si>
    <t>Filmbesuche
(Tickets)</t>
  </si>
  <si>
    <t>Kinos in Berlin 2018 bis 2024</t>
  </si>
  <si>
    <t>Besuche 
je Museum</t>
  </si>
  <si>
    <t xml:space="preserve">Museen
mit Angabe
der Be-
suche </t>
  </si>
  <si>
    <t>Museen in Berlin nach Museumsart und Trägerschaft 2021 und 2022</t>
  </si>
  <si>
    <t>Kinovorführungen im Zeiss-Großplanetarium</t>
  </si>
  <si>
    <t>Kita-Gruppen und Schulklassen</t>
  </si>
  <si>
    <t>Führungen, Beobachtungsveranstaltungen an der Wilhelm-Foerster-Sternwarte</t>
  </si>
  <si>
    <t>Führungen, Beobachtungsveranstaltungen, Vorträge, Planetariumsprogramme an der Archenhold-Sternwarte</t>
  </si>
  <si>
    <t>Sonderveranstaltungen</t>
  </si>
  <si>
    <t>Musik und Unterhaltung</t>
  </si>
  <si>
    <t>Wissenschaft</t>
  </si>
  <si>
    <t>Kinder und Familien</t>
  </si>
  <si>
    <t>Kategorien</t>
  </si>
  <si>
    <t>Stiftung Zentral- und 
Landesbibliothek Berlin</t>
  </si>
  <si>
    <t>Bezirksbibliotheken
zusammen</t>
  </si>
  <si>
    <t>Entleihungen</t>
  </si>
  <si>
    <t xml:space="preserve">Bibliotheken¹ 
(31.12.) </t>
  </si>
  <si>
    <t>Öffentliche Bibliotheken in Berlin 2021 bis 2023 nach Bezirken</t>
  </si>
  <si>
    <t>Öffentliche Bibliotheken in Berlin 2024 nach Bezirken</t>
  </si>
  <si>
    <r>
      <t>Bibliotheks-
besuche 
je 1.000 Einwohner</t>
    </r>
    <r>
      <rPr>
        <sz val="9"/>
        <rFont val="Calibri"/>
        <family val="2"/>
      </rPr>
      <t>⁴</t>
    </r>
  </si>
  <si>
    <t>2 von 2010 bis 2013 keine digitalen Angaben vorhanden</t>
  </si>
  <si>
    <t>⁸</t>
  </si>
  <si>
    <t>8 wegen Sanierungsarbeiten geschlossen</t>
  </si>
  <si>
    <t xml:space="preserve">Besuche je  1.000 Einwohner³ </t>
  </si>
  <si>
    <t>Veranstaltungen der Planetarien und Sternwarten nach Kategorien 2021 bis 2024</t>
  </si>
  <si>
    <t>Kategorien und Standort</t>
  </si>
  <si>
    <t>Insgesamt¹</t>
  </si>
  <si>
    <t>1 Besuche und Veranstaltungen können mehrere Kategorien zugeordnet werden (Mehrfachzählung)</t>
  </si>
  <si>
    <t>Besuche von Planetarien und Sternwarten nach Kategorien 2021 bis 2024</t>
  </si>
  <si>
    <t>Veranstaltungen von Planetarien und Sternwarten nach den Standorten 2021 bis 2024</t>
  </si>
  <si>
    <t>Standort</t>
  </si>
  <si>
    <t xml:space="preserve">Archenhold-Sternwarte </t>
  </si>
  <si>
    <t xml:space="preserve">Zeiss-Großplanetarium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</si>
</sst>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[$€-1]_-;\-* #,##0.00\ [$€-1]_-;_-* &quot;-&quot;??\ [$€-1]_-"/>
    <numFmt numFmtId="165" formatCode="0.0"/>
    <numFmt numFmtId="166" formatCode="#\ ###\ ##0"/>
    <numFmt numFmtId="167" formatCode="#,##0.0;\–\ #,##0.0;\–"/>
    <numFmt numFmtId="168" formatCode="#,##0;\–\ #,##0;\–"/>
    <numFmt numFmtId="169" formatCode="#,##0.00;\–\ #,##0.00;\–"/>
    <numFmt numFmtId="170" formatCode="#\ ##0;\-#\ ##0"/>
    <numFmt numFmtId="171" formatCode="0.0%"/>
    <numFmt numFmtId="172" formatCode="#,##0.0"/>
    <numFmt numFmtId="173" formatCode="#\ ###\ ##0\ "/>
    <numFmt numFmtId="174" formatCode="@\ \_x0008_"/>
    <numFmt numFmtId="175" formatCode="#\ ##0.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Univers (WN)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indexed="9"/>
      <name val="Arial"/>
      <family val="2"/>
    </font>
    <font>
      <b/>
      <u/>
      <sz val="9"/>
      <color rgb="FF0000FF"/>
      <name val="Arial"/>
      <family val="2"/>
    </font>
    <font>
      <sz val="8"/>
      <color rgb="FF0000CC"/>
      <name val="Arial"/>
      <family val="2"/>
    </font>
    <font>
      <i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5"/>
      <name val="Arial"/>
      <family val="2"/>
    </font>
    <font>
      <sz val="8"/>
      <color theme="5"/>
      <name val="Arial"/>
      <family val="2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sz val="10"/>
      <color theme="3" tint="0.3999755851924192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i/>
      <sz val="9"/>
      <color rgb="FFFF0000"/>
      <name val="Arial"/>
      <family val="2"/>
    </font>
    <font>
      <sz val="10"/>
      <name val="Arial"/>
    </font>
    <font>
      <b/>
      <sz val="10"/>
      <name val="Arial Unicode MS"/>
      <family val="2"/>
    </font>
    <font>
      <b/>
      <sz val="10"/>
      <name val="MetaNormalLF-Roman"/>
      <family val="2"/>
    </font>
    <font>
      <b/>
      <i/>
      <sz val="9"/>
      <name val="Arial"/>
      <family val="2"/>
    </font>
    <font>
      <sz val="7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Calibri"/>
      <family val="2"/>
    </font>
    <font>
      <i/>
      <sz val="9"/>
      <color rgb="FF008000"/>
      <name val="Arial"/>
      <family val="2"/>
    </font>
    <font>
      <b/>
      <i/>
      <sz val="9"/>
      <color rgb="FF008000"/>
      <name val="Arial"/>
      <family val="2"/>
    </font>
    <font>
      <u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9"/>
      <color rgb="FF008000"/>
      <name val="Arial"/>
      <family val="2"/>
    </font>
    <font>
      <sz val="10"/>
      <color rgb="FF0000FF"/>
      <name val="Arial"/>
      <family val="2"/>
    </font>
    <font>
      <sz val="10"/>
      <color theme="4"/>
      <name val="Arial"/>
      <family val="2"/>
    </font>
    <font>
      <sz val="9"/>
      <color theme="4"/>
      <name val="Arial"/>
      <family val="2"/>
    </font>
    <font>
      <sz val="8"/>
      <color theme="4"/>
      <name val="Arial"/>
      <family val="2"/>
    </font>
    <font>
      <b/>
      <sz val="8"/>
      <color rgb="FFFF0000"/>
      <name val="Arial"/>
      <family val="2"/>
    </font>
    <font>
      <strike/>
      <sz val="8"/>
      <color rgb="FFFF0000"/>
      <name val="Arial"/>
      <family val="2"/>
    </font>
    <font>
      <strike/>
      <sz val="9"/>
      <color rgb="FFFF0000"/>
      <name val="Arial"/>
      <family val="2"/>
    </font>
    <font>
      <i/>
      <sz val="10"/>
      <name val="Arial"/>
      <family val="2"/>
    </font>
    <font>
      <u/>
      <sz val="8"/>
      <name val="Arial"/>
      <family val="2"/>
    </font>
    <font>
      <b/>
      <i/>
      <sz val="9"/>
      <color rgb="FFFF0000"/>
      <name val="Arial"/>
      <family val="2"/>
    </font>
    <font>
      <sz val="10"/>
      <color indexed="9"/>
      <name val="Arial"/>
      <family val="2"/>
    </font>
    <font>
      <sz val="9"/>
      <color rgb="FF0000FF"/>
      <name val="Arial"/>
      <family val="2"/>
    </font>
    <font>
      <sz val="7"/>
      <color rgb="FFFF0000"/>
      <name val="Arial"/>
      <family val="2"/>
    </font>
    <font>
      <sz val="7"/>
      <name val="Arial"/>
      <family val="2"/>
    </font>
    <font>
      <sz val="8"/>
      <color rgb="FFFF0000"/>
      <name val="Segoe UI"/>
      <family val="2"/>
    </font>
    <font>
      <sz val="8"/>
      <color theme="5" tint="0.59999389629810485"/>
      <name val="Arial"/>
      <family val="2"/>
    </font>
    <font>
      <b/>
      <sz val="9"/>
      <color rgb="FFFF0000"/>
      <name val="Arial"/>
      <family val="2"/>
    </font>
    <font>
      <strike/>
      <sz val="8"/>
      <color theme="1"/>
      <name val="Arial"/>
      <family val="2"/>
    </font>
    <font>
      <b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0" fontId="7" fillId="0" borderId="0"/>
    <xf numFmtId="164" fontId="9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4" fillId="0" borderId="0"/>
    <xf numFmtId="0" fontId="7" fillId="0" borderId="0"/>
    <xf numFmtId="0" fontId="7" fillId="0" borderId="0"/>
    <xf numFmtId="0" fontId="7" fillId="0" borderId="0"/>
    <xf numFmtId="9" fontId="32" fillId="0" borderId="0" applyFont="0" applyFill="0" applyBorder="0" applyAlignment="0" applyProtection="0"/>
    <xf numFmtId="0" fontId="3" fillId="0" borderId="0"/>
    <xf numFmtId="0" fontId="14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" fillId="0" borderId="0"/>
  </cellStyleXfs>
  <cellXfs count="691">
    <xf numFmtId="0" fontId="0" fillId="0" borderId="0" xfId="0"/>
    <xf numFmtId="3" fontId="14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0" fontId="18" fillId="0" borderId="0" xfId="1" applyFont="1"/>
    <xf numFmtId="0" fontId="0" fillId="0" borderId="0" xfId="1" applyFont="1"/>
    <xf numFmtId="0" fontId="10" fillId="0" borderId="0" xfId="5" applyFont="1" applyBorder="1" applyAlignment="1" applyProtection="1">
      <alignment vertical="center"/>
      <protection locked="0"/>
    </xf>
    <xf numFmtId="0" fontId="10" fillId="0" borderId="0" xfId="1" applyFont="1" applyBorder="1" applyAlignment="1">
      <alignment vertical="center"/>
    </xf>
    <xf numFmtId="0" fontId="6" fillId="0" borderId="0" xfId="5" applyFont="1" applyAlignment="1" applyProtection="1">
      <alignment vertical="center"/>
      <protection locked="0"/>
    </xf>
    <xf numFmtId="0" fontId="14" fillId="0" borderId="0" xfId="5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10" fillId="0" borderId="0" xfId="1" applyNumberFormat="1" applyFont="1" applyAlignment="1" applyProtection="1">
      <alignment horizontal="right"/>
      <protection locked="0"/>
    </xf>
    <xf numFmtId="2" fontId="10" fillId="0" borderId="0" xfId="1" applyNumberFormat="1" applyFont="1" applyBorder="1" applyAlignment="1" applyProtection="1">
      <alignment horizontal="right"/>
      <protection locked="0"/>
    </xf>
    <xf numFmtId="167" fontId="15" fillId="0" borderId="0" xfId="0" applyNumberFormat="1" applyFont="1" applyBorder="1"/>
    <xf numFmtId="168" fontId="14" fillId="0" borderId="0" xfId="0" applyNumberFormat="1" applyFont="1" applyBorder="1"/>
    <xf numFmtId="169" fontId="14" fillId="0" borderId="0" xfId="0" applyNumberFormat="1" applyFont="1" applyBorder="1"/>
    <xf numFmtId="2" fontId="6" fillId="0" borderId="0" xfId="1" applyNumberFormat="1" applyFont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right"/>
      <protection locked="0"/>
    </xf>
    <xf numFmtId="1" fontId="0" fillId="0" borderId="0" xfId="0" applyNumberFormat="1"/>
    <xf numFmtId="0" fontId="20" fillId="0" borderId="0" xfId="4" applyFont="1" applyAlignment="1" applyProtection="1"/>
    <xf numFmtId="0" fontId="6" fillId="0" borderId="0" xfId="5" applyFont="1"/>
    <xf numFmtId="0" fontId="17" fillId="0" borderId="0" xfId="5" applyFont="1"/>
    <xf numFmtId="0" fontId="17" fillId="0" borderId="0" xfId="5" applyFont="1" applyAlignment="1">
      <alignment horizontal="center"/>
    </xf>
    <xf numFmtId="1" fontId="22" fillId="0" borderId="0" xfId="5" applyNumberFormat="1" applyFont="1"/>
    <xf numFmtId="165" fontId="22" fillId="0" borderId="0" xfId="5" applyNumberFormat="1" applyFont="1"/>
    <xf numFmtId="3" fontId="22" fillId="0" borderId="0" xfId="5" applyNumberFormat="1" applyFont="1"/>
    <xf numFmtId="4" fontId="22" fillId="0" borderId="0" xfId="5" applyNumberFormat="1" applyFont="1"/>
    <xf numFmtId="0" fontId="6" fillId="0" borderId="0" xfId="5" applyFont="1" applyProtection="1">
      <protection hidden="1"/>
    </xf>
    <xf numFmtId="0" fontId="6" fillId="0" borderId="0" xfId="5" applyFont="1" applyAlignment="1" applyProtection="1">
      <alignment horizontal="center" vertical="center" wrapText="1"/>
      <protection locked="0"/>
    </xf>
    <xf numFmtId="0" fontId="17" fillId="0" borderId="0" xfId="5" applyFont="1" applyAlignment="1">
      <alignment horizontal="center" vertical="center" wrapText="1"/>
    </xf>
    <xf numFmtId="0" fontId="17" fillId="0" borderId="0" xfId="5" applyFont="1" applyAlignment="1">
      <alignment vertical="center" wrapText="1"/>
    </xf>
    <xf numFmtId="49" fontId="21" fillId="0" borderId="0" xfId="5" applyNumberFormat="1" applyFont="1" applyAlignment="1">
      <alignment horizontal="center"/>
    </xf>
    <xf numFmtId="0" fontId="21" fillId="0" borderId="0" xfId="5" applyFont="1"/>
    <xf numFmtId="0" fontId="14" fillId="0" borderId="0" xfId="1" applyFont="1" applyAlignment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/>
    <xf numFmtId="0" fontId="14" fillId="0" borderId="0" xfId="1" applyFont="1" applyAlignment="1">
      <alignment horizontal="left" vertical="center" indent="2"/>
    </xf>
    <xf numFmtId="0" fontId="18" fillId="0" borderId="0" xfId="1" applyFont="1" applyAlignment="1">
      <alignment vertical="center"/>
    </xf>
    <xf numFmtId="3" fontId="18" fillId="0" borderId="0" xfId="1" applyNumberFormat="1" applyFont="1"/>
    <xf numFmtId="0" fontId="14" fillId="0" borderId="0" xfId="5" applyFont="1" applyAlignment="1">
      <alignment horizontal="center"/>
    </xf>
    <xf numFmtId="0" fontId="11" fillId="0" borderId="0" xfId="9" applyFont="1" applyAlignment="1" applyProtection="1">
      <alignment horizontal="left"/>
      <protection locked="0"/>
    </xf>
    <xf numFmtId="0" fontId="23" fillId="0" borderId="0" xfId="0" applyNumberFormat="1" applyFont="1" applyFill="1" applyBorder="1" applyAlignment="1" applyProtection="1">
      <alignment vertical="center"/>
      <protection hidden="1"/>
    </xf>
    <xf numFmtId="0" fontId="6" fillId="0" borderId="0" xfId="9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0" fontId="24" fillId="0" borderId="0" xfId="1" applyFont="1"/>
    <xf numFmtId="0" fontId="26" fillId="0" borderId="0" xfId="5" applyFont="1" applyBorder="1" applyAlignment="1" applyProtection="1">
      <alignment vertical="center"/>
      <protection locked="0"/>
    </xf>
    <xf numFmtId="49" fontId="26" fillId="0" borderId="0" xfId="1" applyNumberFormat="1" applyFont="1" applyAlignment="1" applyProtection="1">
      <alignment horizontal="right"/>
      <protection locked="0"/>
    </xf>
    <xf numFmtId="165" fontId="26" fillId="0" borderId="0" xfId="1" applyNumberFormat="1" applyFont="1" applyAlignment="1" applyProtection="1">
      <alignment horizontal="right"/>
      <protection locked="0"/>
    </xf>
    <xf numFmtId="2" fontId="25" fillId="0" borderId="0" xfId="1" applyNumberFormat="1" applyFont="1" applyAlignment="1" applyProtection="1">
      <alignment horizontal="right"/>
      <protection locked="0"/>
    </xf>
    <xf numFmtId="0" fontId="24" fillId="0" borderId="0" xfId="0" applyFont="1"/>
    <xf numFmtId="0" fontId="28" fillId="0" borderId="0" xfId="1" applyFont="1"/>
    <xf numFmtId="0" fontId="26" fillId="0" borderId="0" xfId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1" applyNumberFormat="1" applyFont="1" applyFill="1" applyBorder="1" applyAlignment="1" applyProtection="1">
      <alignment horizontal="right"/>
      <protection locked="0"/>
    </xf>
    <xf numFmtId="0" fontId="27" fillId="0" borderId="0" xfId="1" applyFont="1" applyBorder="1" applyAlignment="1">
      <alignment horizontal="center" vertical="center"/>
    </xf>
    <xf numFmtId="0" fontId="27" fillId="0" borderId="0" xfId="5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vertical="center"/>
    </xf>
    <xf numFmtId="0" fontId="27" fillId="0" borderId="0" xfId="5" applyFont="1" applyAlignment="1"/>
    <xf numFmtId="0" fontId="29" fillId="0" borderId="0" xfId="5" applyFont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right"/>
    </xf>
    <xf numFmtId="0" fontId="29" fillId="0" borderId="0" xfId="1" applyFont="1" applyFill="1" applyBorder="1" applyAlignment="1">
      <alignment horizontal="center" vertical="center" wrapText="1"/>
    </xf>
    <xf numFmtId="0" fontId="14" fillId="0" borderId="0" xfId="5" applyFont="1" applyFill="1" applyAlignment="1" applyProtection="1">
      <alignment horizontal="left"/>
      <protection locked="0"/>
    </xf>
    <xf numFmtId="0" fontId="14" fillId="0" borderId="0" xfId="5" applyFont="1" applyFill="1" applyAlignment="1">
      <alignment horizontal="left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Alignment="1" applyProtection="1">
      <alignment wrapText="1"/>
      <protection locked="0"/>
    </xf>
    <xf numFmtId="0" fontId="28" fillId="0" borderId="0" xfId="1" applyFont="1" applyAlignment="1"/>
    <xf numFmtId="0" fontId="10" fillId="0" borderId="1" xfId="1" applyFont="1" applyFill="1" applyBorder="1" applyAlignment="1">
      <alignment horizontal="center" vertical="center" wrapText="1"/>
    </xf>
    <xf numFmtId="0" fontId="10" fillId="0" borderId="2" xfId="5" applyFont="1" applyFill="1" applyBorder="1" applyAlignment="1" applyProtection="1">
      <alignment horizontal="center" vertical="center" wrapText="1"/>
      <protection locked="0"/>
    </xf>
    <xf numFmtId="0" fontId="10" fillId="0" borderId="0" xfId="5" applyFont="1" applyFill="1"/>
    <xf numFmtId="0" fontId="11" fillId="0" borderId="0" xfId="0" applyFont="1" applyBorder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165" fontId="16" fillId="0" borderId="0" xfId="1" applyNumberFormat="1" applyFont="1" applyFill="1" applyAlignment="1" applyProtection="1">
      <alignment horizontal="right"/>
      <protection locked="0"/>
    </xf>
    <xf numFmtId="165" fontId="16" fillId="0" borderId="0" xfId="1" applyNumberFormat="1" applyFont="1" applyFill="1" applyAlignment="1">
      <alignment vertical="center"/>
    </xf>
    <xf numFmtId="165" fontId="16" fillId="0" borderId="0" xfId="8" applyNumberFormat="1" applyFont="1" applyFill="1" applyAlignment="1" applyProtection="1">
      <alignment horizontal="right"/>
      <protection locked="0"/>
    </xf>
    <xf numFmtId="0" fontId="10" fillId="0" borderId="1" xfId="1" applyFont="1" applyFill="1" applyBorder="1" applyAlignment="1">
      <alignment horizontal="center" vertical="center"/>
    </xf>
    <xf numFmtId="166" fontId="10" fillId="0" borderId="1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 applyProtection="1">
      <alignment horizontal="center" vertical="center" wrapText="1"/>
      <protection locked="0"/>
    </xf>
    <xf numFmtId="0" fontId="10" fillId="0" borderId="2" xfId="5" applyFont="1" applyFill="1" applyBorder="1" applyAlignment="1" applyProtection="1">
      <alignment horizontal="center" vertical="center"/>
      <protection locked="0"/>
    </xf>
    <xf numFmtId="166" fontId="10" fillId="0" borderId="0" xfId="1" applyNumberFormat="1" applyFont="1" applyFill="1" applyAlignment="1" applyProtection="1">
      <alignment horizontal="right"/>
      <protection locked="0"/>
    </xf>
    <xf numFmtId="2" fontId="10" fillId="0" borderId="0" xfId="1" applyNumberFormat="1" applyFont="1" applyFill="1" applyAlignment="1" applyProtection="1">
      <alignment horizontal="right"/>
      <protection locked="0"/>
    </xf>
    <xf numFmtId="166" fontId="10" fillId="0" borderId="0" xfId="1" applyNumberFormat="1" applyFont="1" applyFill="1" applyProtection="1">
      <protection locked="0"/>
    </xf>
    <xf numFmtId="0" fontId="10" fillId="0" borderId="0" xfId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166" fontId="10" fillId="0" borderId="0" xfId="7" applyNumberFormat="1" applyFont="1" applyFill="1" applyAlignment="1" applyProtection="1">
      <alignment horizontal="right"/>
      <protection locked="0"/>
    </xf>
    <xf numFmtId="0" fontId="10" fillId="0" borderId="0" xfId="1" applyFont="1" applyFill="1" applyAlignment="1" applyProtection="1">
      <alignment horizontal="right"/>
      <protection locked="0"/>
    </xf>
    <xf numFmtId="166" fontId="10" fillId="0" borderId="0" xfId="8" applyNumberFormat="1" applyFont="1" applyFill="1" applyAlignment="1" applyProtection="1">
      <alignment horizontal="right"/>
      <protection locked="0"/>
    </xf>
    <xf numFmtId="0" fontId="10" fillId="0" borderId="0" xfId="1" applyFont="1" applyFill="1" applyAlignment="1">
      <alignment horizontal="right" vertical="center"/>
    </xf>
    <xf numFmtId="168" fontId="10" fillId="0" borderId="0" xfId="1" applyNumberFormat="1" applyFont="1" applyFill="1" applyAlignment="1" applyProtection="1">
      <alignment horizontal="right"/>
      <protection locked="0"/>
    </xf>
    <xf numFmtId="4" fontId="10" fillId="0" borderId="0" xfId="1" applyNumberFormat="1" applyFont="1" applyFill="1" applyAlignment="1">
      <alignment horizontal="right" vertical="center"/>
    </xf>
    <xf numFmtId="4" fontId="10" fillId="0" borderId="0" xfId="1" applyNumberFormat="1" applyFont="1" applyFill="1" applyAlignment="1">
      <alignment vertical="center"/>
    </xf>
    <xf numFmtId="166" fontId="10" fillId="0" borderId="0" xfId="0" applyNumberFormat="1" applyFont="1" applyFill="1" applyAlignment="1" applyProtection="1">
      <alignment horizontal="right"/>
      <protection locked="0"/>
    </xf>
    <xf numFmtId="165" fontId="16" fillId="0" borderId="0" xfId="0" applyNumberFormat="1" applyFont="1" applyFill="1" applyAlignment="1" applyProtection="1">
      <alignment horizontal="right"/>
      <protection locked="0"/>
    </xf>
    <xf numFmtId="4" fontId="10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0" fontId="11" fillId="0" borderId="0" xfId="9" applyFont="1" applyFill="1" applyAlignment="1" applyProtection="1">
      <alignment horizontal="left"/>
      <protection locked="0"/>
    </xf>
    <xf numFmtId="0" fontId="29" fillId="0" borderId="0" xfId="5" applyFont="1" applyAlignment="1" applyProtection="1">
      <protection hidden="1"/>
    </xf>
    <xf numFmtId="0" fontId="19" fillId="0" borderId="0" xfId="5" applyFont="1" applyAlignment="1" applyProtection="1">
      <alignment vertical="center"/>
      <protection hidden="1"/>
    </xf>
    <xf numFmtId="0" fontId="14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0" fillId="0" borderId="0" xfId="0"/>
    <xf numFmtId="0" fontId="6" fillId="0" borderId="0" xfId="1" applyFont="1"/>
    <xf numFmtId="0" fontId="33" fillId="0" borderId="0" xfId="0" applyNumberFormat="1" applyFont="1" applyBorder="1" applyAlignment="1" applyProtection="1">
      <alignment horizontal="left"/>
    </xf>
    <xf numFmtId="0" fontId="34" fillId="0" borderId="0" xfId="0" applyNumberFormat="1" applyFont="1" applyBorder="1" applyAlignment="1" applyProtection="1">
      <alignment horizontal="left"/>
    </xf>
    <xf numFmtId="0" fontId="7" fillId="0" borderId="0" xfId="1" applyFont="1"/>
    <xf numFmtId="0" fontId="6" fillId="0" borderId="0" xfId="1" applyFont="1" applyAlignment="1"/>
    <xf numFmtId="0" fontId="14" fillId="0" borderId="0" xfId="1" applyFont="1"/>
    <xf numFmtId="0" fontId="36" fillId="0" borderId="0" xfId="1" applyFont="1" applyAlignment="1">
      <alignment horizontal="left"/>
    </xf>
    <xf numFmtId="0" fontId="8" fillId="0" borderId="0" xfId="1" applyFont="1"/>
    <xf numFmtId="0" fontId="29" fillId="0" borderId="0" xfId="0" applyFont="1"/>
    <xf numFmtId="0" fontId="2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right"/>
    </xf>
    <xf numFmtId="0" fontId="10" fillId="0" borderId="0" xfId="0" applyFont="1"/>
    <xf numFmtId="0" fontId="17" fillId="0" borderId="0" xfId="1" applyFont="1"/>
    <xf numFmtId="0" fontId="36" fillId="0" borderId="0" xfId="1" applyFont="1" applyAlignment="1"/>
    <xf numFmtId="0" fontId="7" fillId="0" borderId="0" xfId="1"/>
    <xf numFmtId="3" fontId="15" fillId="0" borderId="0" xfId="1" applyNumberFormat="1" applyFont="1" applyAlignment="1">
      <alignment horizontal="right"/>
    </xf>
    <xf numFmtId="0" fontId="14" fillId="0" borderId="0" xfId="7" applyFont="1"/>
    <xf numFmtId="0" fontId="0" fillId="0" borderId="0" xfId="7" applyFont="1" applyFill="1"/>
    <xf numFmtId="0" fontId="14" fillId="0" borderId="0" xfId="7" applyFont="1" applyAlignment="1">
      <alignment horizontal="left" indent="1"/>
    </xf>
    <xf numFmtId="3" fontId="10" fillId="0" borderId="0" xfId="7" applyNumberFormat="1" applyFont="1"/>
    <xf numFmtId="3" fontId="40" fillId="0" borderId="0" xfId="7" applyNumberFormat="1" applyFont="1"/>
    <xf numFmtId="0" fontId="14" fillId="0" borderId="0" xfId="7" applyFont="1" applyAlignment="1">
      <alignment horizontal="center" vertical="center"/>
    </xf>
    <xf numFmtId="0" fontId="14" fillId="0" borderId="0" xfId="7" applyFont="1" applyFill="1"/>
    <xf numFmtId="3" fontId="10" fillId="0" borderId="0" xfId="7" applyNumberFormat="1" applyFont="1" applyFill="1"/>
    <xf numFmtId="1" fontId="15" fillId="0" borderId="0" xfId="7" applyNumberFormat="1" applyFont="1" applyFill="1" applyAlignment="1">
      <alignment horizontal="right"/>
    </xf>
    <xf numFmtId="172" fontId="16" fillId="0" borderId="0" xfId="7" applyNumberFormat="1" applyFont="1" applyFill="1"/>
    <xf numFmtId="3" fontId="16" fillId="0" borderId="0" xfId="7" applyNumberFormat="1" applyFont="1" applyFill="1"/>
    <xf numFmtId="1" fontId="16" fillId="0" borderId="0" xfId="7" applyNumberFormat="1" applyFont="1" applyFill="1" applyAlignment="1">
      <alignment horizontal="right"/>
    </xf>
    <xf numFmtId="1" fontId="35" fillId="0" borderId="0" xfId="7" applyNumberFormat="1" applyFont="1" applyFill="1" applyAlignment="1">
      <alignment horizontal="right"/>
    </xf>
    <xf numFmtId="172" fontId="35" fillId="0" borderId="0" xfId="7" applyNumberFormat="1" applyFont="1" applyFill="1"/>
    <xf numFmtId="0" fontId="18" fillId="0" borderId="0" xfId="7" applyFont="1" applyAlignment="1">
      <alignment horizontal="right"/>
    </xf>
    <xf numFmtId="3" fontId="35" fillId="0" borderId="0" xfId="7" applyNumberFormat="1" applyFont="1" applyFill="1"/>
    <xf numFmtId="1" fontId="37" fillId="0" borderId="0" xfId="7" applyNumberFormat="1" applyFont="1" applyFill="1" applyAlignment="1">
      <alignment horizontal="right"/>
    </xf>
    <xf numFmtId="3" fontId="16" fillId="0" borderId="0" xfId="7" applyNumberFormat="1" applyFont="1"/>
    <xf numFmtId="4" fontId="43" fillId="0" borderId="0" xfId="7" applyNumberFormat="1" applyFont="1" applyFill="1"/>
    <xf numFmtId="0" fontId="17" fillId="0" borderId="0" xfId="7" applyFont="1" applyAlignment="1">
      <alignment horizontal="left"/>
    </xf>
    <xf numFmtId="0" fontId="29" fillId="0" borderId="0" xfId="7" applyFont="1" applyFill="1" applyAlignment="1">
      <alignment horizontal="left"/>
    </xf>
    <xf numFmtId="0" fontId="45" fillId="0" borderId="0" xfId="7" applyFont="1" applyAlignment="1">
      <alignment horizontal="left"/>
    </xf>
    <xf numFmtId="0" fontId="17" fillId="0" borderId="0" xfId="7" applyFont="1"/>
    <xf numFmtId="0" fontId="0" fillId="0" borderId="0" xfId="0" applyFill="1"/>
    <xf numFmtId="3" fontId="0" fillId="0" borderId="0" xfId="0" applyNumberFormat="1" applyFill="1" applyAlignment="1">
      <alignment wrapText="1"/>
    </xf>
    <xf numFmtId="3" fontId="18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4" fillId="0" borderId="0" xfId="12"/>
    <xf numFmtId="0" fontId="0" fillId="0" borderId="0" xfId="0" applyFill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0" fontId="17" fillId="0" borderId="0" xfId="0" applyFont="1"/>
    <xf numFmtId="0" fontId="17" fillId="0" borderId="0" xfId="12" applyFont="1"/>
    <xf numFmtId="0" fontId="0" fillId="0" borderId="1" xfId="1" applyFont="1" applyFill="1" applyBorder="1" applyAlignment="1">
      <alignment horizontal="center" vertical="center"/>
    </xf>
    <xf numFmtId="0" fontId="46" fillId="0" borderId="0" xfId="1" applyFont="1" applyAlignment="1">
      <alignment horizontal="right"/>
    </xf>
    <xf numFmtId="3" fontId="48" fillId="0" borderId="0" xfId="0" applyNumberFormat="1" applyFont="1"/>
    <xf numFmtId="3" fontId="37" fillId="0" borderId="0" xfId="1" applyNumberFormat="1" applyFont="1" applyAlignment="1">
      <alignment horizontal="right"/>
    </xf>
    <xf numFmtId="0" fontId="17" fillId="0" borderId="0" xfId="1" applyFont="1" applyAlignment="1">
      <alignment horizontal="left" wrapText="1"/>
    </xf>
    <xf numFmtId="0" fontId="6" fillId="0" borderId="0" xfId="9" applyFont="1" applyAlignment="1" applyProtection="1">
      <alignment vertical="center"/>
      <protection locked="0"/>
    </xf>
    <xf numFmtId="0" fontId="49" fillId="0" borderId="0" xfId="1" applyFont="1"/>
    <xf numFmtId="0" fontId="50" fillId="0" borderId="0" xfId="7" applyFont="1"/>
    <xf numFmtId="0" fontId="49" fillId="0" borderId="0" xfId="0" applyFont="1"/>
    <xf numFmtId="0" fontId="51" fillId="0" borderId="0" xfId="1" applyFont="1" applyAlignment="1">
      <alignment horizontal="left"/>
    </xf>
    <xf numFmtId="0" fontId="46" fillId="0" borderId="0" xfId="0" applyFont="1"/>
    <xf numFmtId="0" fontId="14" fillId="0" borderId="0" xfId="0" applyFont="1"/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0" fillId="0" borderId="0" xfId="0" applyBorder="1"/>
    <xf numFmtId="0" fontId="45" fillId="0" borderId="0" xfId="7" applyFont="1" applyAlignment="1">
      <alignment wrapText="1"/>
    </xf>
    <xf numFmtId="0" fontId="52" fillId="0" borderId="0" xfId="7" applyFont="1" applyAlignment="1">
      <alignment horizontal="left"/>
    </xf>
    <xf numFmtId="0" fontId="23" fillId="0" borderId="0" xfId="1" applyFont="1" applyFill="1"/>
    <xf numFmtId="3" fontId="10" fillId="0" borderId="0" xfId="7" applyNumberFormat="1" applyFont="1" applyFill="1" applyBorder="1"/>
    <xf numFmtId="4" fontId="16" fillId="0" borderId="0" xfId="7" applyNumberFormat="1" applyFont="1" applyFill="1" applyBorder="1"/>
    <xf numFmtId="4" fontId="42" fillId="0" borderId="0" xfId="7" applyNumberFormat="1" applyFont="1" applyFill="1" applyBorder="1"/>
    <xf numFmtId="4" fontId="42" fillId="0" borderId="0" xfId="7" applyNumberFormat="1" applyFont="1" applyFill="1" applyBorder="1" applyAlignment="1">
      <alignment horizontal="right"/>
    </xf>
    <xf numFmtId="172" fontId="42" fillId="0" borderId="0" xfId="7" applyNumberFormat="1" applyFont="1" applyFill="1" applyBorder="1"/>
    <xf numFmtId="4" fontId="35" fillId="0" borderId="0" xfId="7" applyNumberFormat="1" applyFont="1" applyFill="1" applyBorder="1"/>
    <xf numFmtId="4" fontId="43" fillId="0" borderId="0" xfId="7" applyNumberFormat="1" applyFont="1" applyFill="1" applyBorder="1"/>
    <xf numFmtId="3" fontId="16" fillId="0" borderId="0" xfId="7" applyNumberFormat="1" applyFont="1" applyFill="1" applyBorder="1"/>
    <xf numFmtId="0" fontId="30" fillId="0" borderId="0" xfId="1" applyFont="1"/>
    <xf numFmtId="0" fontId="29" fillId="0" borderId="0" xfId="7" applyFont="1"/>
    <xf numFmtId="0" fontId="53" fillId="0" borderId="0" xfId="7" applyFont="1"/>
    <xf numFmtId="0" fontId="54" fillId="0" borderId="0" xfId="7" applyFont="1"/>
    <xf numFmtId="0" fontId="36" fillId="0" borderId="0" xfId="1" applyFont="1" applyAlignment="1">
      <alignment wrapText="1"/>
    </xf>
    <xf numFmtId="0" fontId="45" fillId="0" borderId="0" xfId="1" applyFont="1" applyAlignment="1">
      <alignment horizontal="left"/>
    </xf>
    <xf numFmtId="0" fontId="7" fillId="0" borderId="0" xfId="0" applyFont="1"/>
    <xf numFmtId="0" fontId="0" fillId="0" borderId="2" xfId="1" applyFont="1" applyFill="1" applyBorder="1" applyAlignment="1">
      <alignment horizontal="center" vertical="center"/>
    </xf>
    <xf numFmtId="0" fontId="7" fillId="0" borderId="0" xfId="1" applyFill="1" applyBorder="1"/>
    <xf numFmtId="0" fontId="0" fillId="0" borderId="0" xfId="1" applyFont="1" applyFill="1" applyBorder="1" applyAlignment="1">
      <alignment horizontal="center" vertical="center"/>
    </xf>
    <xf numFmtId="4" fontId="42" fillId="0" borderId="0" xfId="1" applyNumberFormat="1" applyFont="1" applyFill="1" applyBorder="1" applyAlignment="1">
      <alignment horizontal="right"/>
    </xf>
    <xf numFmtId="4" fontId="42" fillId="0" borderId="0" xfId="1" applyNumberFormat="1" applyFont="1" applyFill="1" applyBorder="1"/>
    <xf numFmtId="4" fontId="43" fillId="0" borderId="0" xfId="1" applyNumberFormat="1" applyFont="1" applyFill="1" applyBorder="1" applyAlignment="1">
      <alignment horizontal="right"/>
    </xf>
    <xf numFmtId="4" fontId="43" fillId="0" borderId="0" xfId="1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0" fontId="29" fillId="0" borderId="0" xfId="7" applyFont="1" applyFill="1"/>
    <xf numFmtId="3" fontId="29" fillId="0" borderId="0" xfId="7" applyNumberFormat="1" applyFont="1" applyFill="1"/>
    <xf numFmtId="0" fontId="30" fillId="0" borderId="0" xfId="0" applyFont="1"/>
    <xf numFmtId="3" fontId="16" fillId="0" borderId="0" xfId="0" applyNumberFormat="1" applyFont="1"/>
    <xf numFmtId="3" fontId="55" fillId="0" borderId="0" xfId="0" applyNumberFormat="1" applyFont="1"/>
    <xf numFmtId="0" fontId="6" fillId="0" borderId="0" xfId="0" applyFont="1" applyBorder="1" applyAlignment="1">
      <alignment horizontal="left"/>
    </xf>
    <xf numFmtId="3" fontId="1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 applyFill="1"/>
    <xf numFmtId="3" fontId="14" fillId="0" borderId="0" xfId="0" applyNumberFormat="1" applyFont="1" applyAlignment="1"/>
    <xf numFmtId="0" fontId="0" fillId="0" borderId="0" xfId="0" applyAlignment="1"/>
    <xf numFmtId="0" fontId="17" fillId="0" borderId="0" xfId="1" applyFont="1" applyAlignment="1">
      <alignment wrapText="1"/>
    </xf>
    <xf numFmtId="0" fontId="45" fillId="0" borderId="0" xfId="1" applyFont="1" applyAlignment="1">
      <alignment wrapText="1"/>
    </xf>
    <xf numFmtId="0" fontId="7" fillId="0" borderId="0" xfId="0" applyFont="1" applyBorder="1"/>
    <xf numFmtId="0" fontId="10" fillId="0" borderId="0" xfId="1" applyFont="1"/>
    <xf numFmtId="0" fontId="14" fillId="0" borderId="0" xfId="7" applyFont="1" applyFill="1" applyAlignment="1">
      <alignment horizontal="left" indent="1"/>
    </xf>
    <xf numFmtId="3" fontId="14" fillId="0" borderId="0" xfId="7" applyNumberFormat="1" applyFont="1" applyFill="1"/>
    <xf numFmtId="3" fontId="10" fillId="0" borderId="0" xfId="7" applyNumberFormat="1" applyFont="1" applyFill="1" applyAlignment="1">
      <alignment horizontal="right"/>
    </xf>
    <xf numFmtId="3" fontId="39" fillId="0" borderId="0" xfId="0" applyNumberFormat="1" applyFont="1" applyFill="1" applyAlignment="1">
      <alignment horizontal="right" vertical="top" wrapText="1"/>
    </xf>
    <xf numFmtId="3" fontId="40" fillId="0" borderId="0" xfId="7" applyNumberFormat="1" applyFont="1" applyFill="1"/>
    <xf numFmtId="3" fontId="11" fillId="0" borderId="0" xfId="7" applyNumberFormat="1" applyFont="1" applyFill="1"/>
    <xf numFmtId="3" fontId="11" fillId="0" borderId="0" xfId="7" applyNumberFormat="1" applyFont="1" applyFill="1" applyAlignment="1">
      <alignment horizontal="right"/>
    </xf>
    <xf numFmtId="0" fontId="33" fillId="0" borderId="0" xfId="0" applyNumberFormat="1" applyFont="1" applyFill="1" applyBorder="1" applyAlignment="1" applyProtection="1">
      <alignment horizontal="left"/>
    </xf>
    <xf numFmtId="0" fontId="34" fillId="0" borderId="0" xfId="0" applyNumberFormat="1" applyFont="1" applyFill="1" applyBorder="1" applyAlignment="1" applyProtection="1">
      <alignment horizontal="left"/>
    </xf>
    <xf numFmtId="0" fontId="7" fillId="0" borderId="0" xfId="1" applyFont="1" applyFill="1"/>
    <xf numFmtId="0" fontId="7" fillId="0" borderId="7" xfId="7" applyFont="1" applyFill="1" applyBorder="1" applyAlignment="1">
      <alignment horizontal="center" wrapText="1"/>
    </xf>
    <xf numFmtId="0" fontId="10" fillId="0" borderId="0" xfId="7" applyFont="1" applyFill="1"/>
    <xf numFmtId="172" fontId="16" fillId="0" borderId="0" xfId="7" applyNumberFormat="1" applyFont="1" applyFill="1" applyAlignment="1">
      <alignment horizontal="right"/>
    </xf>
    <xf numFmtId="167" fontId="16" fillId="0" borderId="0" xfId="0" applyNumberFormat="1" applyFont="1" applyAlignment="1">
      <alignment horizontal="right"/>
    </xf>
    <xf numFmtId="167" fontId="35" fillId="0" borderId="0" xfId="0" applyNumberFormat="1" applyFont="1" applyAlignment="1">
      <alignment horizontal="right"/>
    </xf>
    <xf numFmtId="172" fontId="35" fillId="0" borderId="0" xfId="7" applyNumberFormat="1" applyFont="1" applyFill="1" applyAlignment="1">
      <alignment horizontal="right"/>
    </xf>
    <xf numFmtId="0" fontId="18" fillId="0" borderId="0" xfId="7" applyFont="1" applyFill="1" applyAlignment="1">
      <alignment horizontal="right"/>
    </xf>
    <xf numFmtId="3" fontId="18" fillId="0" borderId="0" xfId="0" applyNumberFormat="1" applyFont="1" applyFill="1"/>
    <xf numFmtId="0" fontId="18" fillId="0" borderId="0" xfId="0" applyFont="1" applyBorder="1" applyAlignment="1">
      <alignment vertical="center" wrapText="1"/>
    </xf>
    <xf numFmtId="0" fontId="14" fillId="0" borderId="0" xfId="1" applyFont="1" applyFill="1"/>
    <xf numFmtId="3" fontId="7" fillId="0" borderId="0" xfId="1" applyNumberFormat="1" applyFont="1" applyFill="1" applyAlignment="1">
      <alignment horizontal="right"/>
    </xf>
    <xf numFmtId="3" fontId="7" fillId="0" borderId="0" xfId="1" applyNumberFormat="1" applyFont="1" applyFill="1"/>
    <xf numFmtId="0" fontId="7" fillId="0" borderId="0" xfId="1" applyFill="1" applyAlignment="1">
      <alignment horizontal="right"/>
    </xf>
    <xf numFmtId="0" fontId="7" fillId="0" borderId="0" xfId="1" applyFill="1"/>
    <xf numFmtId="0" fontId="0" fillId="0" borderId="0" xfId="1" applyFont="1" applyFill="1" applyAlignment="1">
      <alignment horizontal="right"/>
    </xf>
    <xf numFmtId="0" fontId="0" fillId="0" borderId="0" xfId="1" applyFont="1" applyFill="1"/>
    <xf numFmtId="49" fontId="13" fillId="0" borderId="0" xfId="0" applyNumberFormat="1" applyFont="1" applyFill="1" applyAlignment="1">
      <alignment horizontal="right" wrapText="1"/>
    </xf>
    <xf numFmtId="0" fontId="14" fillId="0" borderId="0" xfId="1" applyFont="1" applyFill="1" applyAlignment="1">
      <alignment horizontal="right"/>
    </xf>
    <xf numFmtId="0" fontId="46" fillId="0" borderId="0" xfId="1" applyFont="1" applyFill="1" applyAlignment="1">
      <alignment horizontal="right"/>
    </xf>
    <xf numFmtId="3" fontId="8" fillId="0" borderId="0" xfId="1" applyNumberFormat="1" applyFont="1" applyFill="1" applyAlignment="1">
      <alignment horizontal="right"/>
    </xf>
    <xf numFmtId="3" fontId="8" fillId="0" borderId="0" xfId="1" applyNumberFormat="1" applyFont="1" applyFill="1"/>
    <xf numFmtId="0" fontId="10" fillId="0" borderId="0" xfId="1" applyFont="1" applyFill="1"/>
    <xf numFmtId="49" fontId="7" fillId="0" borderId="0" xfId="0" applyNumberFormat="1" applyFont="1" applyFill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72" fontId="16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right"/>
    </xf>
    <xf numFmtId="172" fontId="35" fillId="0" borderId="0" xfId="1" applyNumberFormat="1" applyFont="1" applyFill="1" applyAlignment="1">
      <alignment horizontal="right"/>
    </xf>
    <xf numFmtId="0" fontId="29" fillId="0" borderId="0" xfId="7" applyFont="1" applyAlignment="1">
      <alignment horizontal="left"/>
    </xf>
    <xf numFmtId="9" fontId="14" fillId="0" borderId="0" xfId="14" applyFont="1" applyFill="1"/>
    <xf numFmtId="171" fontId="14" fillId="0" borderId="0" xfId="14" applyNumberFormat="1" applyFont="1" applyFill="1"/>
    <xf numFmtId="3" fontId="30" fillId="0" borderId="0" xfId="1" applyNumberFormat="1" applyFont="1" applyFill="1"/>
    <xf numFmtId="3" fontId="29" fillId="0" borderId="0" xfId="1" applyNumberFormat="1" applyFont="1" applyBorder="1" applyAlignment="1">
      <alignment horizontal="center"/>
    </xf>
    <xf numFmtId="0" fontId="30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/>
    </xf>
    <xf numFmtId="0" fontId="30" fillId="0" borderId="0" xfId="1" applyFont="1" applyFill="1" applyBorder="1"/>
    <xf numFmtId="4" fontId="31" fillId="0" borderId="0" xfId="1" applyNumberFormat="1" applyFont="1" applyFill="1" applyBorder="1"/>
    <xf numFmtId="4" fontId="31" fillId="0" borderId="0" xfId="1" applyNumberFormat="1" applyFont="1" applyFill="1" applyBorder="1" applyAlignment="1">
      <alignment horizontal="right"/>
    </xf>
    <xf numFmtId="4" fontId="57" fillId="0" borderId="0" xfId="1" applyNumberFormat="1" applyFont="1" applyFill="1" applyBorder="1"/>
    <xf numFmtId="0" fontId="10" fillId="0" borderId="0" xfId="7" applyFont="1" applyFill="1" applyAlignment="1">
      <alignment horizontal="left" indent="1"/>
    </xf>
    <xf numFmtId="0" fontId="10" fillId="0" borderId="0" xfId="7" applyFont="1" applyAlignment="1">
      <alignment horizontal="left" indent="1"/>
    </xf>
    <xf numFmtId="0" fontId="6" fillId="0" borderId="0" xfId="9" applyFont="1" applyFill="1" applyAlignment="1" applyProtection="1">
      <alignment vertical="center"/>
      <protection locked="0"/>
    </xf>
    <xf numFmtId="0" fontId="8" fillId="0" borderId="0" xfId="9" applyFont="1" applyAlignment="1" applyProtection="1">
      <alignment horizontal="left"/>
      <protection locked="0"/>
    </xf>
    <xf numFmtId="0" fontId="8" fillId="0" borderId="0" xfId="9" applyFont="1" applyFill="1" applyAlignment="1" applyProtection="1">
      <alignment horizontal="left"/>
      <protection locked="0"/>
    </xf>
    <xf numFmtId="0" fontId="8" fillId="0" borderId="0" xfId="0" applyNumberFormat="1" applyFont="1" applyBorder="1" applyAlignment="1" applyProtection="1">
      <alignment horizontal="left"/>
    </xf>
    <xf numFmtId="0" fontId="7" fillId="0" borderId="0" xfId="1" applyFont="1" applyFill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 vertical="top" wrapText="1"/>
    </xf>
    <xf numFmtId="3" fontId="10" fillId="0" borderId="0" xfId="0" applyNumberFormat="1" applyFont="1" applyAlignment="1">
      <alignment horizontal="right"/>
    </xf>
    <xf numFmtId="0" fontId="30" fillId="0" borderId="0" xfId="1" applyFont="1" applyFill="1"/>
    <xf numFmtId="0" fontId="14" fillId="0" borderId="5" xfId="0" applyFont="1" applyBorder="1" applyAlignment="1">
      <alignment horizontal="center" vertical="center" wrapText="1"/>
    </xf>
    <xf numFmtId="0" fontId="10" fillId="0" borderId="4" xfId="9" applyFont="1" applyBorder="1" applyAlignment="1" applyProtection="1">
      <alignment horizontal="center" vertical="center" wrapText="1"/>
      <protection locked="0"/>
    </xf>
    <xf numFmtId="0" fontId="10" fillId="0" borderId="2" xfId="9" applyFont="1" applyFill="1" applyBorder="1" applyAlignment="1" applyProtection="1">
      <alignment horizontal="center" vertical="center" wrapText="1"/>
      <protection locked="0"/>
    </xf>
    <xf numFmtId="0" fontId="10" fillId="0" borderId="5" xfId="9" applyFont="1" applyFill="1" applyBorder="1" applyAlignment="1" applyProtection="1">
      <alignment vertical="center"/>
      <protection locked="0"/>
    </xf>
    <xf numFmtId="0" fontId="10" fillId="0" borderId="0" xfId="9" applyFont="1" applyAlignment="1" applyProtection="1">
      <alignment vertical="center"/>
      <protection locked="0"/>
    </xf>
    <xf numFmtId="0" fontId="10" fillId="0" borderId="0" xfId="9" applyFont="1" applyFill="1" applyAlignment="1" applyProtection="1">
      <alignment vertical="center"/>
      <protection locked="0"/>
    </xf>
    <xf numFmtId="0" fontId="14" fillId="0" borderId="0" xfId="0" quotePrefix="1" applyNumberFormat="1" applyFont="1" applyAlignment="1">
      <alignment horizontal="left"/>
    </xf>
    <xf numFmtId="170" fontId="10" fillId="0" borderId="0" xfId="9" applyNumberFormat="1" applyFont="1" applyProtection="1">
      <protection locked="0"/>
    </xf>
    <xf numFmtId="3" fontId="10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58" fillId="0" borderId="0" xfId="0" applyFont="1" applyFill="1" applyAlignment="1" applyProtection="1">
      <alignment horizontal="center"/>
      <protection hidden="1"/>
    </xf>
    <xf numFmtId="0" fontId="30" fillId="0" borderId="0" xfId="0" applyFont="1" applyFill="1" applyAlignment="1" applyProtection="1">
      <alignment horizontal="center" wrapText="1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 wrapText="1"/>
      <protection hidden="1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68" fontId="10" fillId="0" borderId="0" xfId="0" applyNumberFormat="1" applyFont="1" applyFill="1" applyAlignment="1" applyProtection="1">
      <alignment horizontal="right"/>
      <protection locked="0"/>
    </xf>
    <xf numFmtId="0" fontId="10" fillId="0" borderId="0" xfId="0" applyNumberFormat="1" applyFont="1" applyAlignment="1" applyProtection="1">
      <alignment horizontal="center"/>
      <protection locked="0"/>
    </xf>
    <xf numFmtId="173" fontId="10" fillId="0" borderId="0" xfId="0" applyNumberFormat="1" applyFont="1" applyFill="1" applyAlignment="1" applyProtection="1">
      <alignment horizontal="right"/>
      <protection locked="0"/>
    </xf>
    <xf numFmtId="167" fontId="16" fillId="0" borderId="0" xfId="0" applyNumberFormat="1" applyFont="1"/>
    <xf numFmtId="173" fontId="16" fillId="0" borderId="0" xfId="0" applyNumberFormat="1" applyFont="1" applyAlignment="1" applyProtection="1">
      <alignment horizontal="right"/>
      <protection locked="0"/>
    </xf>
    <xf numFmtId="165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174" fontId="7" fillId="0" borderId="0" xfId="0" applyNumberFormat="1" applyFont="1" applyFill="1" applyAlignment="1" applyProtection="1">
      <alignment horizontal="center"/>
      <protection locked="0"/>
    </xf>
    <xf numFmtId="17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30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Alignment="1" applyProtection="1">
      <alignment horizontal="left" wrapText="1" indent="1"/>
      <protection locked="0"/>
    </xf>
    <xf numFmtId="172" fontId="16" fillId="0" borderId="0" xfId="0" applyNumberFormat="1" applyFont="1" applyAlignment="1" applyProtection="1">
      <alignment horizontal="right"/>
      <protection locked="0"/>
    </xf>
    <xf numFmtId="168" fontId="10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right" wrapText="1" indent="1"/>
      <protection locked="0"/>
    </xf>
    <xf numFmtId="168" fontId="11" fillId="0" borderId="0" xfId="0" applyNumberFormat="1" applyFont="1" applyFill="1" applyAlignment="1" applyProtection="1">
      <alignment horizontal="right"/>
      <protection locked="0"/>
    </xf>
    <xf numFmtId="173" fontId="11" fillId="0" borderId="0" xfId="0" applyNumberFormat="1" applyFont="1" applyFill="1" applyAlignment="1" applyProtection="1">
      <alignment horizontal="right"/>
      <protection locked="0"/>
    </xf>
    <xf numFmtId="168" fontId="35" fillId="0" borderId="0" xfId="0" applyNumberFormat="1" applyFont="1" applyAlignment="1" applyProtection="1">
      <alignment horizontal="right"/>
      <protection locked="0"/>
    </xf>
    <xf numFmtId="168" fontId="11" fillId="0" borderId="0" xfId="0" applyNumberFormat="1" applyFont="1" applyAlignment="1" applyProtection="1">
      <alignment horizontal="right"/>
      <protection locked="0"/>
    </xf>
    <xf numFmtId="173" fontId="35" fillId="0" borderId="0" xfId="0" applyNumberFormat="1" applyFont="1" applyAlignment="1" applyProtection="1">
      <alignment horizontal="right"/>
      <protection locked="0"/>
    </xf>
    <xf numFmtId="0" fontId="10" fillId="0" borderId="0" xfId="0" applyFont="1" applyFill="1" applyProtection="1">
      <protection locked="0"/>
    </xf>
    <xf numFmtId="175" fontId="16" fillId="0" borderId="0" xfId="0" applyNumberFormat="1" applyFont="1" applyAlignment="1" applyProtection="1">
      <alignment horizontal="right"/>
      <protection locked="0"/>
    </xf>
    <xf numFmtId="0" fontId="59" fillId="0" borderId="0" xfId="0" applyFont="1" applyProtection="1">
      <protection locked="0"/>
    </xf>
    <xf numFmtId="0" fontId="60" fillId="0" borderId="0" xfId="0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6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3" fontId="14" fillId="0" borderId="0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8" fillId="0" borderId="0" xfId="7" applyFont="1"/>
    <xf numFmtId="0" fontId="46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5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7" applyFont="1"/>
    <xf numFmtId="0" fontId="62" fillId="0" borderId="0" xfId="0" applyFont="1" applyAlignment="1">
      <alignment wrapText="1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NumberFormat="1" applyFont="1" applyFill="1" applyAlignment="1" applyProtection="1">
      <alignment horizontal="right"/>
      <protection locked="0"/>
    </xf>
    <xf numFmtId="171" fontId="6" fillId="0" borderId="0" xfId="10" applyNumberFormat="1" applyFont="1" applyFill="1" applyAlignment="1">
      <alignment vertical="center"/>
    </xf>
    <xf numFmtId="3" fontId="40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8" fontId="6" fillId="0" borderId="0" xfId="0" applyNumberFormat="1" applyFont="1" applyFill="1" applyAlignment="1" applyProtection="1">
      <alignment horizontal="right"/>
      <protection locked="0"/>
    </xf>
    <xf numFmtId="166" fontId="6" fillId="0" borderId="0" xfId="0" applyNumberFormat="1" applyFont="1" applyFill="1" applyAlignment="1">
      <alignment vertical="center"/>
    </xf>
    <xf numFmtId="0" fontId="17" fillId="0" borderId="0" xfId="0" applyFont="1" applyAlignment="1">
      <alignment horizontal="right"/>
    </xf>
    <xf numFmtId="168" fontId="6" fillId="0" borderId="0" xfId="0" applyNumberFormat="1" applyFont="1" applyAlignment="1" applyProtection="1">
      <alignment horizontal="right"/>
      <protection locked="0"/>
    </xf>
    <xf numFmtId="3" fontId="17" fillId="0" borderId="0" xfId="0" applyNumberFormat="1" applyFont="1"/>
    <xf numFmtId="168" fontId="17" fillId="0" borderId="0" xfId="0" applyNumberFormat="1" applyFont="1"/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5" fillId="0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50" fillId="0" borderId="0" xfId="0" applyFont="1"/>
    <xf numFmtId="0" fontId="10" fillId="0" borderId="1" xfId="9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5" fillId="0" borderId="0" xfId="0" applyFont="1" applyAlignment="1">
      <alignment horizontal="right"/>
    </xf>
    <xf numFmtId="0" fontId="8" fillId="0" borderId="0" xfId="0" applyFont="1" applyFill="1" applyAlignment="1"/>
    <xf numFmtId="0" fontId="50" fillId="0" borderId="0" xfId="0" applyFont="1" applyFill="1" applyAlignment="1"/>
    <xf numFmtId="0" fontId="11" fillId="0" borderId="0" xfId="7" applyFont="1" applyAlignment="1" applyProtection="1">
      <alignment horizontal="left"/>
      <protection locked="0"/>
    </xf>
    <xf numFmtId="0" fontId="64" fillId="0" borderId="0" xfId="7" applyFont="1" applyFill="1" applyAlignment="1" applyProtection="1">
      <alignment horizontal="left"/>
      <protection locked="0"/>
    </xf>
    <xf numFmtId="0" fontId="64" fillId="0" borderId="0" xfId="7" applyFont="1" applyAlignment="1" applyProtection="1">
      <alignment horizontal="left"/>
      <protection locked="0"/>
    </xf>
    <xf numFmtId="0" fontId="11" fillId="0" borderId="0" xfId="7" applyFont="1" applyFill="1" applyAlignment="1" applyProtection="1">
      <alignment horizontal="center"/>
      <protection locked="0"/>
    </xf>
    <xf numFmtId="0" fontId="10" fillId="0" borderId="1" xfId="15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14" fillId="0" borderId="0" xfId="0" applyNumberFormat="1" applyFont="1" applyFill="1"/>
    <xf numFmtId="166" fontId="10" fillId="0" borderId="0" xfId="0" applyNumberFormat="1" applyFont="1" applyFill="1"/>
    <xf numFmtId="166" fontId="10" fillId="0" borderId="0" xfId="0" applyNumberFormat="1" applyFont="1"/>
    <xf numFmtId="166" fontId="10" fillId="0" borderId="0" xfId="0" applyNumberFormat="1" applyFont="1" applyFill="1" applyAlignment="1">
      <alignment horizontal="right"/>
    </xf>
    <xf numFmtId="165" fontId="14" fillId="0" borderId="0" xfId="0" applyNumberFormat="1" applyFont="1"/>
    <xf numFmtId="166" fontId="14" fillId="0" borderId="0" xfId="0" applyNumberFormat="1" applyFont="1" applyFill="1"/>
    <xf numFmtId="166" fontId="14" fillId="0" borderId="0" xfId="0" applyNumberFormat="1" applyFont="1"/>
    <xf numFmtId="168" fontId="10" fillId="0" borderId="0" xfId="15" applyNumberFormat="1" applyFont="1" applyFill="1" applyAlignment="1" applyProtection="1">
      <alignment horizontal="right"/>
      <protection locked="0"/>
    </xf>
    <xf numFmtId="166" fontId="10" fillId="0" borderId="0" xfId="0" applyNumberFormat="1" applyFont="1" applyAlignment="1">
      <alignment horizontal="right"/>
    </xf>
    <xf numFmtId="0" fontId="29" fillId="0" borderId="0" xfId="0" applyFont="1" applyFill="1"/>
    <xf numFmtId="0" fontId="14" fillId="0" borderId="0" xfId="0" applyFont="1" applyFill="1"/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/>
    <xf numFmtId="0" fontId="47" fillId="0" borderId="0" xfId="0" applyFont="1" applyFill="1" applyAlignment="1">
      <alignment vertical="center" wrapText="1"/>
    </xf>
    <xf numFmtId="3" fontId="50" fillId="0" borderId="0" xfId="0" applyNumberFormat="1" applyFont="1" applyFill="1"/>
    <xf numFmtId="3" fontId="10" fillId="0" borderId="0" xfId="0" applyNumberFormat="1" applyFont="1"/>
    <xf numFmtId="0" fontId="47" fillId="0" borderId="0" xfId="0" applyFont="1" applyFill="1"/>
    <xf numFmtId="3" fontId="47" fillId="0" borderId="0" xfId="0" applyNumberFormat="1" applyFont="1" applyFill="1"/>
    <xf numFmtId="165" fontId="15" fillId="0" borderId="0" xfId="5" applyNumberFormat="1" applyFont="1"/>
    <xf numFmtId="166" fontId="16" fillId="0" borderId="0" xfId="0" applyNumberFormat="1" applyFont="1"/>
    <xf numFmtId="166" fontId="15" fillId="0" borderId="0" xfId="0" applyNumberFormat="1" applyFont="1"/>
    <xf numFmtId="166" fontId="47" fillId="0" borderId="0" xfId="0" applyNumberFormat="1" applyFont="1" applyFill="1" applyAlignment="1">
      <alignment horizontal="left"/>
    </xf>
    <xf numFmtId="3" fontId="29" fillId="0" borderId="0" xfId="0" applyNumberFormat="1" applyFont="1" applyFill="1"/>
    <xf numFmtId="166" fontId="47" fillId="0" borderId="0" xfId="0" applyNumberFormat="1" applyFont="1" applyFill="1" applyAlignment="1">
      <alignment horizontal="left" vertical="center"/>
    </xf>
    <xf numFmtId="3" fontId="0" fillId="0" borderId="0" xfId="0" applyNumberFormat="1" applyFill="1"/>
    <xf numFmtId="0" fontId="45" fillId="0" borderId="0" xfId="0" applyFont="1"/>
    <xf numFmtId="0" fontId="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7" fillId="0" borderId="0" xfId="7" applyFont="1" applyAlignment="1">
      <alignment horizontal="left" wrapText="1"/>
    </xf>
    <xf numFmtId="0" fontId="0" fillId="0" borderId="0" xfId="7" applyFont="1" applyFill="1" applyBorder="1" applyAlignment="1">
      <alignment horizontal="center" vertical="center" wrapText="1"/>
    </xf>
    <xf numFmtId="0" fontId="0" fillId="0" borderId="0" xfId="7" applyFont="1" applyFill="1" applyBorder="1" applyAlignment="1">
      <alignment horizontal="center"/>
    </xf>
    <xf numFmtId="0" fontId="7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/>
    </xf>
    <xf numFmtId="0" fontId="45" fillId="0" borderId="0" xfId="1" applyFont="1" applyAlignment="1">
      <alignment horizontal="left" wrapText="1"/>
    </xf>
    <xf numFmtId="0" fontId="17" fillId="0" borderId="0" xfId="1" applyFont="1" applyAlignment="1">
      <alignment horizontal="left"/>
    </xf>
    <xf numFmtId="0" fontId="6" fillId="0" borderId="0" xfId="1" applyFont="1" applyAlignment="1">
      <alignment horizontal="left" wrapText="1"/>
    </xf>
    <xf numFmtId="0" fontId="6" fillId="0" borderId="0" xfId="7" applyFont="1" applyAlignment="1">
      <alignment horizontal="left"/>
    </xf>
    <xf numFmtId="3" fontId="47" fillId="0" borderId="0" xfId="1" applyNumberFormat="1" applyFont="1" applyBorder="1" applyAlignment="1">
      <alignment horizontal="center"/>
    </xf>
    <xf numFmtId="0" fontId="7" fillId="0" borderId="3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0" applyFont="1" applyFill="1"/>
    <xf numFmtId="0" fontId="10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171" fontId="31" fillId="0" borderId="0" xfId="14" applyNumberFormat="1" applyFont="1" applyFill="1" applyBorder="1"/>
    <xf numFmtId="0" fontId="40" fillId="0" borderId="0" xfId="5" applyFont="1" applyAlignment="1">
      <alignment horizontal="left"/>
    </xf>
    <xf numFmtId="0" fontId="18" fillId="0" borderId="0" xfId="1" applyFont="1" applyFill="1"/>
    <xf numFmtId="0" fontId="13" fillId="0" borderId="5" xfId="0" applyFont="1" applyBorder="1" applyAlignment="1">
      <alignment horizontal="center" vertical="center" wrapText="1"/>
    </xf>
    <xf numFmtId="0" fontId="7" fillId="0" borderId="4" xfId="9" applyFont="1" applyBorder="1" applyAlignment="1" applyProtection="1">
      <alignment horizontal="center" vertical="center" wrapText="1"/>
      <protection locked="0"/>
    </xf>
    <xf numFmtId="0" fontId="7" fillId="0" borderId="2" xfId="9" applyFont="1" applyFill="1" applyBorder="1" applyAlignment="1" applyProtection="1">
      <alignment horizontal="center" vertical="center" wrapText="1"/>
      <protection locked="0"/>
    </xf>
    <xf numFmtId="0" fontId="6" fillId="0" borderId="5" xfId="9" applyFont="1" applyFill="1" applyBorder="1" applyAlignment="1" applyProtection="1">
      <alignment vertical="center"/>
      <protection locked="0"/>
    </xf>
    <xf numFmtId="0" fontId="17" fillId="0" borderId="0" xfId="0" quotePrefix="1" applyNumberFormat="1" applyFont="1" applyAlignment="1">
      <alignment horizontal="left"/>
    </xf>
    <xf numFmtId="170" fontId="6" fillId="0" borderId="0" xfId="9" applyNumberFormat="1" applyFont="1" applyProtection="1">
      <protection locked="0"/>
    </xf>
    <xf numFmtId="3" fontId="6" fillId="0" borderId="0" xfId="0" applyNumberFormat="1" applyFont="1" applyFill="1" applyAlignment="1" applyProtection="1">
      <alignment horizontal="right"/>
      <protection locked="0"/>
    </xf>
    <xf numFmtId="0" fontId="14" fillId="0" borderId="0" xfId="0" applyFont="1" applyAlignment="1">
      <alignment horizontal="center"/>
    </xf>
    <xf numFmtId="0" fontId="17" fillId="0" borderId="0" xfId="0" applyFont="1" applyFill="1"/>
    <xf numFmtId="0" fontId="65" fillId="0" borderId="0" xfId="0" applyFont="1" applyFill="1"/>
    <xf numFmtId="3" fontId="51" fillId="0" borderId="0" xfId="0" applyNumberFormat="1" applyFont="1"/>
    <xf numFmtId="0" fontId="17" fillId="0" borderId="0" xfId="15" applyFont="1"/>
    <xf numFmtId="0" fontId="17" fillId="0" borderId="0" xfId="1" applyFont="1" applyAlignment="1">
      <alignment horizontal="left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8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2" fontId="16" fillId="0" borderId="0" xfId="0" applyNumberFormat="1" applyFont="1" applyAlignment="1">
      <alignment vertical="center"/>
    </xf>
    <xf numFmtId="165" fontId="16" fillId="0" borderId="0" xfId="0" applyNumberFormat="1" applyFont="1" applyFill="1" applyAlignment="1">
      <alignment vertical="center"/>
    </xf>
    <xf numFmtId="0" fontId="10" fillId="0" borderId="0" xfId="9" applyFont="1" applyFill="1" applyBorder="1" applyAlignment="1" applyProtection="1">
      <alignment vertical="center"/>
      <protection locked="0"/>
    </xf>
    <xf numFmtId="0" fontId="11" fillId="0" borderId="0" xfId="9" applyFont="1" applyFill="1" applyBorder="1" applyAlignment="1" applyProtection="1">
      <alignment horizontal="left"/>
      <protection locked="0"/>
    </xf>
    <xf numFmtId="2" fontId="31" fillId="0" borderId="0" xfId="14" applyNumberFormat="1" applyFont="1" applyFill="1" applyBorder="1"/>
    <xf numFmtId="4" fontId="10" fillId="0" borderId="0" xfId="17" applyNumberFormat="1" applyFont="1" applyFill="1" applyAlignment="1" applyProtection="1">
      <alignment horizontal="right"/>
      <protection locked="0"/>
    </xf>
    <xf numFmtId="165" fontId="16" fillId="0" borderId="0" xfId="17" applyNumberFormat="1" applyFont="1" applyFill="1" applyAlignment="1" applyProtection="1">
      <alignment horizontal="right"/>
      <protection locked="0"/>
    </xf>
    <xf numFmtId="166" fontId="10" fillId="0" borderId="0" xfId="17" applyNumberFormat="1" applyFont="1" applyFill="1" applyAlignment="1" applyProtection="1">
      <alignment horizontal="right"/>
      <protection locked="0"/>
    </xf>
    <xf numFmtId="4" fontId="10" fillId="0" borderId="0" xfId="17" applyNumberFormat="1" applyFont="1" applyFill="1" applyAlignment="1">
      <alignment horizontal="right" vertical="center"/>
    </xf>
    <xf numFmtId="4" fontId="16" fillId="0" borderId="0" xfId="17" applyNumberFormat="1" applyFont="1" applyFill="1" applyAlignment="1" applyProtection="1">
      <alignment horizontal="right"/>
      <protection locked="0"/>
    </xf>
    <xf numFmtId="0" fontId="14" fillId="0" borderId="1" xfId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NumberFormat="1" applyFont="1" applyAlignment="1" applyProtection="1">
      <alignment horizontal="right"/>
      <protection locked="0"/>
    </xf>
    <xf numFmtId="168" fontId="10" fillId="0" borderId="0" xfId="18" applyNumberFormat="1" applyFont="1" applyProtection="1">
      <protection locked="0"/>
    </xf>
    <xf numFmtId="3" fontId="11" fillId="0" borderId="0" xfId="0" applyNumberFormat="1" applyFo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" fontId="15" fillId="0" borderId="0" xfId="0" applyNumberFormat="1" applyFont="1" applyBorder="1"/>
    <xf numFmtId="0" fontId="14" fillId="0" borderId="0" xfId="0" applyFont="1" applyAlignment="1">
      <alignment horizontal="right"/>
    </xf>
    <xf numFmtId="0" fontId="10" fillId="0" borderId="0" xfId="0" applyFont="1" applyBorder="1"/>
    <xf numFmtId="0" fontId="10" fillId="0" borderId="0" xfId="18" applyFont="1" applyAlignment="1">
      <alignment wrapText="1"/>
    </xf>
    <xf numFmtId="0" fontId="10" fillId="0" borderId="0" xfId="18" applyFont="1" applyFill="1" applyAlignment="1">
      <alignment horizontal="center" wrapText="1"/>
    </xf>
    <xf numFmtId="0" fontId="10" fillId="0" borderId="1" xfId="18" applyFont="1" applyFill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172" fontId="14" fillId="0" borderId="0" xfId="0" applyNumberFormat="1" applyFont="1"/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0" fontId="11" fillId="0" borderId="0" xfId="0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>
      <alignment horizontal="right"/>
    </xf>
    <xf numFmtId="3" fontId="11" fillId="0" borderId="0" xfId="15" applyNumberFormat="1" applyFont="1" applyFill="1" applyAlignment="1" applyProtection="1">
      <alignment horizontal="right"/>
      <protection locked="0"/>
    </xf>
    <xf numFmtId="49" fontId="11" fillId="0" borderId="0" xfId="15" applyNumberFormat="1" applyFont="1" applyFill="1" applyAlignment="1" applyProtection="1">
      <alignment horizontal="right"/>
      <protection locked="0"/>
    </xf>
    <xf numFmtId="0" fontId="18" fillId="0" borderId="0" xfId="0" quotePrefix="1" applyNumberFormat="1" applyFont="1" applyAlignment="1">
      <alignment horizontal="left"/>
    </xf>
    <xf numFmtId="3" fontId="10" fillId="0" borderId="0" xfId="15" applyNumberFormat="1" applyFont="1" applyFill="1" applyAlignment="1" applyProtection="1">
      <alignment horizontal="right"/>
      <protection locked="0"/>
    </xf>
    <xf numFmtId="49" fontId="10" fillId="0" borderId="0" xfId="15" applyNumberFormat="1" applyFont="1" applyFill="1" applyAlignment="1" applyProtection="1">
      <alignment horizontal="left" vertical="center" wrapText="1"/>
      <protection locked="0"/>
    </xf>
    <xf numFmtId="49" fontId="11" fillId="0" borderId="0" xfId="15" applyNumberFormat="1" applyFont="1" applyFill="1" applyAlignment="1" applyProtection="1">
      <alignment horizontal="right" vertical="center" wrapText="1"/>
      <protection locked="0"/>
    </xf>
    <xf numFmtId="3" fontId="10" fillId="0" borderId="0" xfId="0" applyNumberFormat="1" applyFont="1" applyBorder="1"/>
    <xf numFmtId="3" fontId="10" fillId="0" borderId="0" xfId="15" applyNumberFormat="1" applyFont="1" applyFill="1" applyBorder="1" applyAlignment="1" applyProtection="1">
      <alignment horizontal="right"/>
      <protection locked="0"/>
    </xf>
    <xf numFmtId="0" fontId="6" fillId="0" borderId="0" xfId="15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6" fillId="0" borderId="1" xfId="15" applyFont="1" applyFill="1" applyBorder="1" applyAlignment="1" applyProtection="1">
      <alignment horizontal="center" vertical="center" wrapText="1"/>
      <protection locked="0"/>
    </xf>
    <xf numFmtId="0" fontId="10" fillId="0" borderId="5" xfId="5" applyFont="1" applyBorder="1" applyAlignment="1" applyProtection="1">
      <alignment horizontal="center" vertical="center"/>
      <protection locked="0"/>
    </xf>
    <xf numFmtId="0" fontId="10" fillId="0" borderId="8" xfId="5" applyFont="1" applyBorder="1" applyAlignment="1" applyProtection="1">
      <alignment horizontal="center" vertical="center"/>
      <protection locked="0"/>
    </xf>
    <xf numFmtId="0" fontId="10" fillId="0" borderId="12" xfId="5" applyFont="1" applyBorder="1" applyAlignment="1" applyProtection="1">
      <alignment horizontal="center" vertical="center"/>
      <protection locked="0"/>
    </xf>
    <xf numFmtId="0" fontId="10" fillId="0" borderId="9" xfId="5" applyFont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2" xfId="5" applyFont="1" applyBorder="1" applyAlignment="1" applyProtection="1">
      <alignment horizontal="center" vertical="center"/>
      <protection locked="0"/>
    </xf>
    <xf numFmtId="0" fontId="10" fillId="0" borderId="3" xfId="5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0" xfId="7" applyFont="1" applyAlignment="1">
      <alignment horizontal="left" wrapText="1"/>
    </xf>
    <xf numFmtId="0" fontId="17" fillId="0" borderId="0" xfId="7" applyFont="1" applyAlignment="1">
      <alignment horizontal="left" wrapText="1"/>
    </xf>
    <xf numFmtId="0" fontId="14" fillId="0" borderId="4" xfId="7" applyFont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0" fillId="0" borderId="0" xfId="7" applyFont="1" applyFill="1" applyBorder="1" applyAlignment="1">
      <alignment horizontal="center" vertical="center" wrapText="1"/>
    </xf>
    <xf numFmtId="0" fontId="7" fillId="0" borderId="2" xfId="7" applyFont="1" applyBorder="1" applyAlignment="1">
      <alignment horizontal="center"/>
    </xf>
    <xf numFmtId="0" fontId="7" fillId="0" borderId="4" xfId="7" applyFont="1" applyBorder="1" applyAlignment="1">
      <alignment horizontal="center"/>
    </xf>
    <xf numFmtId="0" fontId="7" fillId="0" borderId="3" xfId="7" applyFont="1" applyBorder="1" applyAlignment="1">
      <alignment horizontal="center"/>
    </xf>
    <xf numFmtId="0" fontId="0" fillId="0" borderId="0" xfId="7" applyFont="1" applyFill="1" applyBorder="1" applyAlignment="1">
      <alignment horizontal="center"/>
    </xf>
    <xf numFmtId="0" fontId="7" fillId="0" borderId="2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14" fillId="0" borderId="12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17" fillId="0" borderId="0" xfId="12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5" fillId="0" borderId="0" xfId="1" applyFont="1" applyAlignment="1">
      <alignment horizontal="left" wrapText="1"/>
    </xf>
    <xf numFmtId="0" fontId="17" fillId="0" borderId="0" xfId="1" applyFont="1" applyAlignment="1">
      <alignment horizontal="left"/>
    </xf>
    <xf numFmtId="0" fontId="6" fillId="0" borderId="0" xfId="1" applyFont="1" applyAlignment="1">
      <alignment horizontal="left" wrapText="1"/>
    </xf>
    <xf numFmtId="0" fontId="6" fillId="0" borderId="0" xfId="7" applyFont="1" applyAlignment="1">
      <alignment horizontal="left"/>
    </xf>
    <xf numFmtId="0" fontId="6" fillId="0" borderId="0" xfId="1" applyFont="1" applyAlignment="1">
      <alignment horizontal="left"/>
    </xf>
    <xf numFmtId="3" fontId="7" fillId="0" borderId="0" xfId="1" applyNumberFormat="1" applyFont="1" applyAlignment="1">
      <alignment horizontal="center"/>
    </xf>
    <xf numFmtId="3" fontId="47" fillId="0" borderId="12" xfId="1" applyNumberFormat="1" applyFont="1" applyBorder="1" applyAlignment="1">
      <alignment horizontal="center"/>
    </xf>
    <xf numFmtId="3" fontId="47" fillId="0" borderId="0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8" fillId="0" borderId="0" xfId="0" applyFont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0" fillId="0" borderId="2" xfId="15" applyFont="1" applyFill="1" applyBorder="1" applyAlignment="1" applyProtection="1">
      <alignment horizontal="center" vertical="center" wrapText="1"/>
      <protection locked="0"/>
    </xf>
    <xf numFmtId="0" fontId="10" fillId="0" borderId="4" xfId="15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7" applyFont="1" applyAlignment="1" applyProtection="1">
      <alignment horizontal="left" wrapText="1"/>
      <protection locked="0"/>
    </xf>
    <xf numFmtId="0" fontId="10" fillId="0" borderId="1" xfId="18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1" xfId="7" applyFont="1" applyBorder="1" applyAlignment="1" applyProtection="1">
      <alignment horizontal="center" vertical="center"/>
      <protection locked="0"/>
    </xf>
    <xf numFmtId="0" fontId="10" fillId="0" borderId="2" xfId="7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0" fillId="0" borderId="8" xfId="9" applyFont="1" applyBorder="1" applyAlignment="1" applyProtection="1">
      <alignment horizontal="center" vertical="center" wrapText="1"/>
      <protection locked="0"/>
    </xf>
    <xf numFmtId="0" fontId="10" fillId="0" borderId="9" xfId="9" applyFont="1" applyBorder="1" applyAlignment="1" applyProtection="1">
      <alignment horizontal="center" vertical="center" wrapText="1"/>
      <protection locked="0"/>
    </xf>
    <xf numFmtId="0" fontId="6" fillId="0" borderId="2" xfId="15" applyFont="1" applyFill="1" applyBorder="1" applyAlignment="1" applyProtection="1">
      <alignment horizontal="center" vertical="center" wrapText="1"/>
      <protection locked="0"/>
    </xf>
    <xf numFmtId="0" fontId="6" fillId="0" borderId="3" xfId="15" applyFont="1" applyFill="1" applyBorder="1" applyAlignment="1" applyProtection="1">
      <alignment horizontal="center" vertical="center" wrapText="1"/>
      <protection locked="0"/>
    </xf>
    <xf numFmtId="0" fontId="6" fillId="0" borderId="4" xfId="15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4" fillId="0" borderId="0" xfId="5" applyNumberFormat="1" applyFont="1"/>
    <xf numFmtId="0" fontId="6" fillId="0" borderId="6" xfId="15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Fill="1"/>
    <xf numFmtId="0" fontId="66" fillId="0" borderId="0" xfId="1" applyFont="1"/>
    <xf numFmtId="0" fontId="59" fillId="0" borderId="0" xfId="1" applyFont="1"/>
    <xf numFmtId="168" fontId="10" fillId="0" borderId="0" xfId="11" applyNumberFormat="1" applyFont="1" applyProtection="1">
      <protection locked="0"/>
    </xf>
    <xf numFmtId="0" fontId="6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45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46" fillId="0" borderId="0" xfId="1" applyFont="1"/>
    <xf numFmtId="0" fontId="14" fillId="0" borderId="8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0" xfId="1" applyFont="1" applyFill="1" applyAlignment="1">
      <alignment horizontal="left"/>
    </xf>
    <xf numFmtId="3" fontId="14" fillId="0" borderId="0" xfId="1" applyNumberFormat="1" applyFont="1" applyFill="1"/>
    <xf numFmtId="0" fontId="14" fillId="0" borderId="0" xfId="1" applyFont="1" applyFill="1" applyAlignment="1">
      <alignment horizontal="left" indent="1"/>
    </xf>
    <xf numFmtId="3" fontId="14" fillId="0" borderId="0" xfId="1" applyNumberFormat="1" applyFont="1" applyFill="1" applyAlignment="1">
      <alignment horizontal="right"/>
    </xf>
    <xf numFmtId="0" fontId="14" fillId="0" borderId="0" xfId="1" applyFont="1" applyFill="1" applyAlignment="1">
      <alignment horizontal="left" wrapText="1"/>
    </xf>
    <xf numFmtId="0" fontId="11" fillId="0" borderId="0" xfId="1" applyFont="1" applyAlignment="1">
      <alignment horizontal="right"/>
    </xf>
    <xf numFmtId="0" fontId="63" fillId="0" borderId="0" xfId="1" applyFont="1" applyAlignment="1">
      <alignment vertical="center"/>
    </xf>
    <xf numFmtId="0" fontId="18" fillId="0" borderId="0" xfId="0" applyFont="1" applyFill="1"/>
    <xf numFmtId="0" fontId="46" fillId="0" borderId="0" xfId="1" applyFont="1" applyFill="1"/>
    <xf numFmtId="0" fontId="10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14" fillId="0" borderId="0" xfId="1" applyFont="1" applyAlignment="1"/>
    <xf numFmtId="3" fontId="10" fillId="0" borderId="0" xfId="1" applyNumberFormat="1" applyFont="1" applyAlignment="1">
      <alignment horizontal="right"/>
    </xf>
    <xf numFmtId="0" fontId="18" fillId="0" borderId="0" xfId="1" applyFont="1" applyAlignment="1">
      <alignment horizontal="right"/>
    </xf>
    <xf numFmtId="0" fontId="45" fillId="0" borderId="0" xfId="1" applyFont="1" applyAlignment="1">
      <alignment vertical="center"/>
    </xf>
  </cellXfs>
  <cellStyles count="19">
    <cellStyle name="Euro" xfId="2" xr:uid="{00000000-0005-0000-0000-000000000000}"/>
    <cellStyle name="Link" xfId="4" builtinId="8"/>
    <cellStyle name="Prozent" xfId="10" builtinId="5"/>
    <cellStyle name="Prozent 2" xfId="14" xr:uid="{00000000-0005-0000-0000-000038000000}"/>
    <cellStyle name="Standard" xfId="0" builtinId="0"/>
    <cellStyle name="Standard 11" xfId="5" xr:uid="{59646020-5CE3-48CA-9C79-621F0E8E60C9}"/>
    <cellStyle name="Standard 2" xfId="1" xr:uid="{00000000-0005-0000-0000-000003000000}"/>
    <cellStyle name="Standard 2 2" xfId="7" xr:uid="{518386A5-97F9-45BA-A301-54F2C5CCF2FF}"/>
    <cellStyle name="Standard 2 3" xfId="13" xr:uid="{5E248D1E-62B8-4A31-B1A9-22E7E4EB9AC7}"/>
    <cellStyle name="Standard 3" xfId="3" xr:uid="{00000000-0005-0000-0000-000004000000}"/>
    <cellStyle name="Standard 3 2" xfId="11" xr:uid="{00000000-0005-0000-0000-000004000000}"/>
    <cellStyle name="Standard 3 2 2" xfId="15" xr:uid="{4984B163-5BDE-4BFE-A5A9-15AAF7FC0A1C}"/>
    <cellStyle name="Standard 3 2 3" xfId="16" xr:uid="{FF64EF4A-02E6-4700-BDA2-44E872D213CD}"/>
    <cellStyle name="Standard 3 2 4" xfId="18" xr:uid="{9831D4A5-8206-420F-9EE5-E075D4E71C67}"/>
    <cellStyle name="Standard 3 3" xfId="6" xr:uid="{FDE6D1E1-C9F3-4095-A4E5-3C23A07D7508}"/>
    <cellStyle name="Standard 3 3 2" xfId="17" xr:uid="{F074EC02-0C68-4C81-B7DE-A488F5671B17}"/>
    <cellStyle name="Standard 4" xfId="12" xr:uid="{8FF2BCE0-6B9E-45DF-8CF4-1A851AD8812E}"/>
    <cellStyle name="Standard 9" xfId="9" xr:uid="{BAA655F2-6310-4792-96AD-4875D4FED87B}"/>
    <cellStyle name="Standard_JB_04_48_BE 2" xfId="8" xr:uid="{F2EC5E43-E703-4070-89B5-55C1644369C3}"/>
  </cellStyles>
  <dxfs count="0"/>
  <tableStyles count="0" defaultTableStyle="TableStyleMedium2" defaultPivotStyle="PivotStyleLight16"/>
  <colors>
    <mruColors>
      <color rgb="FFE5A723"/>
      <color rgb="FF937785"/>
      <color rgb="FF196E63"/>
      <color rgb="FF0C4A4F"/>
      <color rgb="FF5672B6"/>
      <color rgb="FFF29BAB"/>
      <color rgb="FF67021A"/>
      <color rgb="FF503F4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0</xdr:rowOff>
    </xdr:from>
    <xdr:ext cx="1193015" cy="476968"/>
    <xdr:pic>
      <xdr:nvPicPr>
        <xdr:cNvPr id="2" name="Grafik 1">
          <a:extLst>
            <a:ext uri="{FF2B5EF4-FFF2-40B4-BE49-F238E27FC236}">
              <a16:creationId xmlns:a16="http://schemas.microsoft.com/office/drawing/2014/main" id="{3D1FD18E-D043-462A-A652-C69AF6253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8750"/>
          <a:ext cx="1193015" cy="476968"/>
        </a:xfrm>
        <a:prstGeom prst="rect">
          <a:avLst/>
        </a:prstGeom>
      </xdr:spPr>
    </xdr:pic>
    <xdr:clientData/>
  </xdr:oneCellAnchor>
  <xdr:oneCellAnchor>
    <xdr:from>
      <xdr:col>0</xdr:col>
      <xdr:colOff>57151</xdr:colOff>
      <xdr:row>26</xdr:row>
      <xdr:rowOff>115571</xdr:rowOff>
    </xdr:from>
    <xdr:ext cx="1043939" cy="35642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C72A4627-13A5-4D03-A4EB-EC9177D2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243071"/>
          <a:ext cx="1043939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1281915" cy="462584"/>
    <xdr:pic>
      <xdr:nvPicPr>
        <xdr:cNvPr id="2" name="Grafik 1">
          <a:extLst>
            <a:ext uri="{FF2B5EF4-FFF2-40B4-BE49-F238E27FC236}">
              <a16:creationId xmlns:a16="http://schemas.microsoft.com/office/drawing/2014/main" id="{34382DE3-F8E8-4CF4-A6F1-C6FC68CEF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281915" cy="462584"/>
        </a:xfrm>
        <a:prstGeom prst="rect">
          <a:avLst/>
        </a:prstGeom>
      </xdr:spPr>
    </xdr:pic>
    <xdr:clientData/>
  </xdr:oneCellAnchor>
  <xdr:oneCellAnchor>
    <xdr:from>
      <xdr:col>0</xdr:col>
      <xdr:colOff>63501</xdr:colOff>
      <xdr:row>30</xdr:row>
      <xdr:rowOff>90171</xdr:rowOff>
    </xdr:from>
    <xdr:ext cx="1082039" cy="36404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6E71BB04-D052-40C1-A1A0-5E984BB2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4852671"/>
          <a:ext cx="1082039" cy="364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243815" cy="462584"/>
    <xdr:pic>
      <xdr:nvPicPr>
        <xdr:cNvPr id="2" name="Grafik 1">
          <a:extLst>
            <a:ext uri="{FF2B5EF4-FFF2-40B4-BE49-F238E27FC236}">
              <a16:creationId xmlns:a16="http://schemas.microsoft.com/office/drawing/2014/main" id="{822B2337-F56D-4FD7-9AFA-5941DF654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243815" cy="462584"/>
        </a:xfrm>
        <a:prstGeom prst="rect">
          <a:avLst/>
        </a:prstGeom>
      </xdr:spPr>
    </xdr:pic>
    <xdr:clientData/>
  </xdr:oneCellAnchor>
  <xdr:oneCellAnchor>
    <xdr:from>
      <xdr:col>0</xdr:col>
      <xdr:colOff>57151</xdr:colOff>
      <xdr:row>33</xdr:row>
      <xdr:rowOff>115571</xdr:rowOff>
    </xdr:from>
    <xdr:ext cx="1037589" cy="35642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7A575CA6-E714-4451-9CF0-BAF0E8AC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354321"/>
          <a:ext cx="1037589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65847</xdr:colOff>
      <xdr:row>1</xdr:row>
      <xdr:rowOff>0</xdr:rowOff>
    </xdr:from>
    <xdr:ext cx="1230646" cy="439807"/>
    <xdr:pic>
      <xdr:nvPicPr>
        <xdr:cNvPr id="2" name="Grafik 1">
          <a:extLst>
            <a:ext uri="{FF2B5EF4-FFF2-40B4-BE49-F238E27FC236}">
              <a16:creationId xmlns:a16="http://schemas.microsoft.com/office/drawing/2014/main" id="{BD7FB81F-E1CB-4E49-8489-D907F02E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7" y="158750"/>
          <a:ext cx="1230646" cy="439807"/>
        </a:xfrm>
        <a:prstGeom prst="rect">
          <a:avLst/>
        </a:prstGeom>
      </xdr:spPr>
    </xdr:pic>
    <xdr:clientData/>
  </xdr:oneCellAnchor>
  <xdr:oneCellAnchor>
    <xdr:from>
      <xdr:col>0</xdr:col>
      <xdr:colOff>19878</xdr:colOff>
      <xdr:row>53</xdr:row>
      <xdr:rowOff>44725</xdr:rowOff>
    </xdr:from>
    <xdr:ext cx="1074198" cy="358500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03AE53BE-1340-4E4E-8019-EB71FF47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" y="8140975"/>
          <a:ext cx="1074198" cy="35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1335890</xdr:colOff>
      <xdr:row>3</xdr:row>
      <xdr:rowOff>10243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EF32FCF-D26A-4214-8F35-CF71045FB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"/>
          <a:ext cx="1193015" cy="476968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</xdr:colOff>
      <xdr:row>34</xdr:row>
      <xdr:rowOff>44725</xdr:rowOff>
    </xdr:from>
    <xdr:to>
      <xdr:col>0</xdr:col>
      <xdr:colOff>1065501</xdr:colOff>
      <xdr:row>36</xdr:row>
      <xdr:rowOff>104775</xdr:rowOff>
    </xdr:to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732BAF93-4BBB-435D-9CA9-4B362945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" y="6131200"/>
          <a:ext cx="1045623" cy="3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75372</xdr:colOff>
      <xdr:row>0</xdr:row>
      <xdr:rowOff>66675</xdr:rowOff>
    </xdr:from>
    <xdr:ext cx="1202071" cy="747782"/>
    <xdr:pic>
      <xdr:nvPicPr>
        <xdr:cNvPr id="2" name="Grafik 1">
          <a:extLst>
            <a:ext uri="{FF2B5EF4-FFF2-40B4-BE49-F238E27FC236}">
              <a16:creationId xmlns:a16="http://schemas.microsoft.com/office/drawing/2014/main" id="{6B97965F-EAFE-4743-BAEA-50C02381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72" y="66675"/>
          <a:ext cx="1202071" cy="747782"/>
        </a:xfrm>
        <a:prstGeom prst="rect">
          <a:avLst/>
        </a:prstGeom>
      </xdr:spPr>
    </xdr:pic>
    <xdr:clientData/>
  </xdr:oneCellAnchor>
  <xdr:oneCellAnchor>
    <xdr:from>
      <xdr:col>0</xdr:col>
      <xdr:colOff>19878</xdr:colOff>
      <xdr:row>25</xdr:row>
      <xdr:rowOff>44725</xdr:rowOff>
    </xdr:from>
    <xdr:ext cx="1045623" cy="377550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C16BF76C-15FA-4C79-B52B-3E062F45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" y="4013475"/>
          <a:ext cx="1045623" cy="37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113472</xdr:colOff>
      <xdr:row>0</xdr:row>
      <xdr:rowOff>0</xdr:rowOff>
    </xdr:from>
    <xdr:to>
      <xdr:col>0</xdr:col>
      <xdr:colOff>1524000</xdr:colOff>
      <xdr:row>1</xdr:row>
      <xdr:rowOff>381000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A76D37-13F2-42BA-9687-EA4901EA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72" y="0"/>
          <a:ext cx="1410528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</xdr:colOff>
      <xdr:row>23</xdr:row>
      <xdr:rowOff>44725</xdr:rowOff>
    </xdr:from>
    <xdr:to>
      <xdr:col>0</xdr:col>
      <xdr:colOff>1065501</xdr:colOff>
      <xdr:row>25</xdr:row>
      <xdr:rowOff>104775</xdr:rowOff>
    </xdr:to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39BD4796-42AF-494B-875F-B980C4D5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" y="4045225"/>
          <a:ext cx="1045623" cy="3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26</xdr:row>
      <xdr:rowOff>115571</xdr:rowOff>
    </xdr:from>
    <xdr:ext cx="1072514" cy="356429"/>
    <xdr:pic>
      <xdr:nvPicPr>
        <xdr:cNvPr id="2" name="Picture 2" descr="Icon CC BY">
          <a:extLst>
            <a:ext uri="{FF2B5EF4-FFF2-40B4-BE49-F238E27FC236}">
              <a16:creationId xmlns:a16="http://schemas.microsoft.com/office/drawing/2014/main" id="{F0536239-A473-46FC-BBF4-3F3983F4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243071"/>
          <a:ext cx="1072514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1</xdr:row>
      <xdr:rowOff>0</xdr:rowOff>
    </xdr:from>
    <xdr:ext cx="1314450" cy="533400"/>
    <xdr:pic>
      <xdr:nvPicPr>
        <xdr:cNvPr id="3" name="Grafik 2">
          <a:extLst>
            <a:ext uri="{FF2B5EF4-FFF2-40B4-BE49-F238E27FC236}">
              <a16:creationId xmlns:a16="http://schemas.microsoft.com/office/drawing/2014/main" id="{E92D71FD-DE45-4097-A361-62A6B26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04775"/>
          <a:ext cx="1314450" cy="53340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0</xdr:rowOff>
    </xdr:from>
    <xdr:ext cx="1217780" cy="461314"/>
    <xdr:pic>
      <xdr:nvPicPr>
        <xdr:cNvPr id="2" name="Grafik 1">
          <a:extLst>
            <a:ext uri="{FF2B5EF4-FFF2-40B4-BE49-F238E27FC236}">
              <a16:creationId xmlns:a16="http://schemas.microsoft.com/office/drawing/2014/main" id="{21DE5A89-788C-434A-A011-FA28D99AC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8750"/>
          <a:ext cx="1217780" cy="461314"/>
        </a:xfrm>
        <a:prstGeom prst="rect">
          <a:avLst/>
        </a:prstGeom>
      </xdr:spPr>
    </xdr:pic>
    <xdr:clientData/>
  </xdr:oneCellAnchor>
  <xdr:oneCellAnchor>
    <xdr:from>
      <xdr:col>0</xdr:col>
      <xdr:colOff>44451</xdr:colOff>
      <xdr:row>74</xdr:row>
      <xdr:rowOff>71121</xdr:rowOff>
    </xdr:from>
    <xdr:ext cx="984249" cy="35642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FE32396C-5A08-4880-88D9-8C84DBC8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13472796"/>
          <a:ext cx="984249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30</xdr:row>
      <xdr:rowOff>48896</xdr:rowOff>
    </xdr:from>
    <xdr:ext cx="1028699" cy="356429"/>
    <xdr:pic>
      <xdr:nvPicPr>
        <xdr:cNvPr id="2" name="Picture 2" descr="Icon CC BY">
          <a:extLst>
            <a:ext uri="{FF2B5EF4-FFF2-40B4-BE49-F238E27FC236}">
              <a16:creationId xmlns:a16="http://schemas.microsoft.com/office/drawing/2014/main" id="{D445729C-8CE9-4CEB-9E30-540CDC1B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5516246"/>
          <a:ext cx="1028699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76199</xdr:colOff>
      <xdr:row>1</xdr:row>
      <xdr:rowOff>0</xdr:rowOff>
    </xdr:from>
    <xdr:ext cx="1362075" cy="561975"/>
    <xdr:pic>
      <xdr:nvPicPr>
        <xdr:cNvPr id="3" name="Grafik 2">
          <a:extLst>
            <a:ext uri="{FF2B5EF4-FFF2-40B4-BE49-F238E27FC236}">
              <a16:creationId xmlns:a16="http://schemas.microsoft.com/office/drawing/2014/main" id="{2114E85D-9EB4-4B46-A49B-4ED2699A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99" y="104775"/>
          <a:ext cx="1362075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0</xdr:rowOff>
    </xdr:from>
    <xdr:ext cx="1246990" cy="476968"/>
    <xdr:pic>
      <xdr:nvPicPr>
        <xdr:cNvPr id="2" name="Grafik 1">
          <a:extLst>
            <a:ext uri="{FF2B5EF4-FFF2-40B4-BE49-F238E27FC236}">
              <a16:creationId xmlns:a16="http://schemas.microsoft.com/office/drawing/2014/main" id="{13CC8807-8F2A-4A54-82C6-56709E78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58750"/>
          <a:ext cx="1246990" cy="476968"/>
        </a:xfrm>
        <a:prstGeom prst="rect">
          <a:avLst/>
        </a:prstGeom>
      </xdr:spPr>
    </xdr:pic>
    <xdr:clientData/>
  </xdr:oneCellAnchor>
  <xdr:oneCellAnchor>
    <xdr:from>
      <xdr:col>0</xdr:col>
      <xdr:colOff>57151</xdr:colOff>
      <xdr:row>43</xdr:row>
      <xdr:rowOff>115571</xdr:rowOff>
    </xdr:from>
    <xdr:ext cx="1096644" cy="35642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F4045C22-E1FC-45AC-B35A-5A4B6D5DA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7100571"/>
          <a:ext cx="1096644" cy="3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0</xdr:rowOff>
    </xdr:from>
    <xdr:ext cx="1246355" cy="461314"/>
    <xdr:pic>
      <xdr:nvPicPr>
        <xdr:cNvPr id="2" name="Grafik 1">
          <a:extLst>
            <a:ext uri="{FF2B5EF4-FFF2-40B4-BE49-F238E27FC236}">
              <a16:creationId xmlns:a16="http://schemas.microsoft.com/office/drawing/2014/main" id="{07E0729F-F17B-46AC-9786-1ADA9E281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8750"/>
          <a:ext cx="1246355" cy="461314"/>
        </a:xfrm>
        <a:prstGeom prst="rect">
          <a:avLst/>
        </a:prstGeom>
      </xdr:spPr>
    </xdr:pic>
    <xdr:clientData/>
  </xdr:oneCellAnchor>
  <xdr:oneCellAnchor>
    <xdr:from>
      <xdr:col>0</xdr:col>
      <xdr:colOff>63501</xdr:colOff>
      <xdr:row>20</xdr:row>
      <xdr:rowOff>90171</xdr:rowOff>
    </xdr:from>
    <xdr:ext cx="1043939" cy="362779"/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405B7CF1-FA7C-46BB-80AC-29CCAAF6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3423921"/>
          <a:ext cx="1043939" cy="362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535790</xdr:colOff>
      <xdr:row>1</xdr:row>
      <xdr:rowOff>471474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BCD2B0E-6972-44D6-8D8E-FEB49FACA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1250165" cy="48099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47625</xdr:rowOff>
    </xdr:from>
    <xdr:to>
      <xdr:col>1</xdr:col>
      <xdr:colOff>314324</xdr:colOff>
      <xdr:row>25</xdr:row>
      <xdr:rowOff>99088</xdr:rowOff>
    </xdr:to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2FEFC39B-DD1F-4669-AE3E-BB3903DC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229100"/>
          <a:ext cx="1047749" cy="37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200024</xdr:colOff>
      <xdr:row>42</xdr:row>
      <xdr:rowOff>60988</xdr:rowOff>
    </xdr:to>
    <xdr:pic>
      <xdr:nvPicPr>
        <xdr:cNvPr id="2" name="Picture 2" descr="Icon CC BY">
          <a:extLst>
            <a:ext uri="{FF2B5EF4-FFF2-40B4-BE49-F238E27FC236}">
              <a16:creationId xmlns:a16="http://schemas.microsoft.com/office/drawing/2014/main" id="{EBA48FA6-C0DA-4DD2-9AA9-7682301D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4200"/>
          <a:ext cx="1047749" cy="37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15240</xdr:rowOff>
    </xdr:from>
    <xdr:to>
      <xdr:col>1</xdr:col>
      <xdr:colOff>428475</xdr:colOff>
      <xdr:row>2</xdr:row>
      <xdr:rowOff>304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E61AD24-B8B9-42D3-BCAE-F1F163803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91440"/>
          <a:ext cx="1200000" cy="461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1318745</xdr:colOff>
      <xdr:row>1</xdr:row>
      <xdr:rowOff>466394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8F363CD-6977-41AF-AE6A-B686C1B66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0"/>
          <a:ext cx="1242545" cy="46639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51</xdr:row>
      <xdr:rowOff>10796</xdr:rowOff>
    </xdr:from>
    <xdr:to>
      <xdr:col>0</xdr:col>
      <xdr:colOff>1107440</xdr:colOff>
      <xdr:row>53</xdr:row>
      <xdr:rowOff>81475</xdr:rowOff>
    </xdr:to>
    <xdr:pic>
      <xdr:nvPicPr>
        <xdr:cNvPr id="4" name="Picture 2" descr="Icon CC BY">
          <a:extLst>
            <a:ext uri="{FF2B5EF4-FFF2-40B4-BE49-F238E27FC236}">
              <a16:creationId xmlns:a16="http://schemas.microsoft.com/office/drawing/2014/main" id="{B1B77A78-6A9E-49A6-B3B9-F49BA747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9392921"/>
          <a:ext cx="1043939" cy="375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1316205</xdr:colOff>
      <xdr:row>1</xdr:row>
      <xdr:rowOff>464489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062C3B4-C236-4BCA-913C-908953F14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0"/>
          <a:ext cx="1240005" cy="464489"/>
        </a:xfrm>
        <a:prstGeom prst="rect">
          <a:avLst/>
        </a:prstGeom>
      </xdr:spPr>
    </xdr:pic>
    <xdr:clientData/>
  </xdr:twoCellAnchor>
  <xdr:twoCellAnchor editAs="oneCell">
    <xdr:from>
      <xdr:col>0</xdr:col>
      <xdr:colOff>44451</xdr:colOff>
      <xdr:row>49</xdr:row>
      <xdr:rowOff>58421</xdr:rowOff>
    </xdr:from>
    <xdr:to>
      <xdr:col>0</xdr:col>
      <xdr:colOff>1088390</xdr:colOff>
      <xdr:row>51</xdr:row>
      <xdr:rowOff>97351</xdr:rowOff>
    </xdr:to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F70F260A-900B-4FC1-8D4F-367A225E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9221471"/>
          <a:ext cx="1043939" cy="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44451</xdr:colOff>
      <xdr:row>49</xdr:row>
      <xdr:rowOff>58421</xdr:rowOff>
    </xdr:from>
    <xdr:to>
      <xdr:col>0</xdr:col>
      <xdr:colOff>1088390</xdr:colOff>
      <xdr:row>51</xdr:row>
      <xdr:rowOff>97351</xdr:rowOff>
    </xdr:to>
    <xdr:pic>
      <xdr:nvPicPr>
        <xdr:cNvPr id="4" name="Picture 2" descr="Icon CC BY">
          <a:extLst>
            <a:ext uri="{FF2B5EF4-FFF2-40B4-BE49-F238E27FC236}">
              <a16:creationId xmlns:a16="http://schemas.microsoft.com/office/drawing/2014/main" id="{E793D9DB-EAB5-40EA-A41C-0A08E45D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9230996"/>
          <a:ext cx="1043939" cy="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</xdr:col>
      <xdr:colOff>330199</xdr:colOff>
      <xdr:row>41</xdr:row>
      <xdr:rowOff>60988</xdr:rowOff>
    </xdr:to>
    <xdr:pic>
      <xdr:nvPicPr>
        <xdr:cNvPr id="2" name="Picture 2" descr="Icon CC BY">
          <a:extLst>
            <a:ext uri="{FF2B5EF4-FFF2-40B4-BE49-F238E27FC236}">
              <a16:creationId xmlns:a16="http://schemas.microsoft.com/office/drawing/2014/main" id="{1279222A-2BE4-4F02-9B9B-228A6F7D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96075"/>
          <a:ext cx="1054099" cy="37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1</xdr:row>
      <xdr:rowOff>0</xdr:rowOff>
    </xdr:from>
    <xdr:to>
      <xdr:col>1</xdr:col>
      <xdr:colOff>631675</xdr:colOff>
      <xdr:row>1</xdr:row>
      <xdr:rowOff>466394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8FE6A97-7910-4156-9385-EFEE03FE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" y="76200"/>
          <a:ext cx="1218415" cy="4663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330199</xdr:colOff>
      <xdr:row>41</xdr:row>
      <xdr:rowOff>60988</xdr:rowOff>
    </xdr:to>
    <xdr:pic>
      <xdr:nvPicPr>
        <xdr:cNvPr id="4" name="Picture 2" descr="Icon CC BY">
          <a:extLst>
            <a:ext uri="{FF2B5EF4-FFF2-40B4-BE49-F238E27FC236}">
              <a16:creationId xmlns:a16="http://schemas.microsoft.com/office/drawing/2014/main" id="{E6C51ADB-6136-4105-8B70-5FDC40DA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1054099" cy="37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1320015</xdr:colOff>
      <xdr:row>1</xdr:row>
      <xdr:rowOff>462584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D4AC5A-DA49-4373-A8C0-52756F50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0"/>
          <a:ext cx="1243815" cy="46258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69</xdr:row>
      <xdr:rowOff>90171</xdr:rowOff>
    </xdr:from>
    <xdr:to>
      <xdr:col>0</xdr:col>
      <xdr:colOff>1107440</xdr:colOff>
      <xdr:row>71</xdr:row>
      <xdr:rowOff>131640</xdr:rowOff>
    </xdr:to>
    <xdr:pic>
      <xdr:nvPicPr>
        <xdr:cNvPr id="3" name="Picture 2" descr="Icon CC BY">
          <a:extLst>
            <a:ext uri="{FF2B5EF4-FFF2-40B4-BE49-F238E27FC236}">
              <a16:creationId xmlns:a16="http://schemas.microsoft.com/office/drawing/2014/main" id="{43050AC9-AB02-4B0E-8D3B-529F9EDF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12558396"/>
          <a:ext cx="1043939" cy="365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69</xdr:row>
      <xdr:rowOff>90171</xdr:rowOff>
    </xdr:from>
    <xdr:to>
      <xdr:col>0</xdr:col>
      <xdr:colOff>1107440</xdr:colOff>
      <xdr:row>71</xdr:row>
      <xdr:rowOff>131640</xdr:rowOff>
    </xdr:to>
    <xdr:pic>
      <xdr:nvPicPr>
        <xdr:cNvPr id="4" name="Picture 2" descr="Icon CC BY">
          <a:extLst>
            <a:ext uri="{FF2B5EF4-FFF2-40B4-BE49-F238E27FC236}">
              <a16:creationId xmlns:a16="http://schemas.microsoft.com/office/drawing/2014/main" id="{B1A74BB4-798E-4B83-8EE5-9E7B1C1DE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12558396"/>
          <a:ext cx="1043939" cy="365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8491-9F8D-47C6-81C9-B14804A47CA9}">
  <sheetPr>
    <tabColor theme="5" tint="0.39997558519241921"/>
  </sheetPr>
  <dimension ref="A2:P30"/>
  <sheetViews>
    <sheetView workbookViewId="0">
      <selection activeCell="A6" sqref="A6"/>
    </sheetView>
  </sheetViews>
  <sheetFormatPr baseColWidth="10" defaultColWidth="10.85546875" defaultRowHeight="12.75"/>
  <cols>
    <col min="1" max="1" width="10.85546875" style="107"/>
    <col min="2" max="2" width="22.7109375" style="107" customWidth="1"/>
    <col min="3" max="3" width="10.85546875" style="148"/>
    <col min="4" max="6" width="10.85546875" style="177"/>
    <col min="7" max="16384" width="10.85546875" style="107"/>
  </cols>
  <sheetData>
    <row r="2" spans="1:16" s="111" customFormat="1" ht="37.9" customHeight="1">
      <c r="B2" s="229"/>
      <c r="C2" s="229"/>
      <c r="D2" s="229"/>
      <c r="E2" s="229"/>
      <c r="F2" s="229"/>
      <c r="G2" s="229"/>
      <c r="H2" s="229"/>
      <c r="I2" s="229"/>
      <c r="J2" s="48"/>
      <c r="K2" s="48"/>
      <c r="L2" s="48"/>
      <c r="M2" s="48"/>
      <c r="N2" s="48"/>
      <c r="O2" s="48"/>
      <c r="P2" s="48"/>
    </row>
    <row r="3" spans="1:16" s="111" customFormat="1" ht="13.5" customHeight="1">
      <c r="B3" s="229"/>
      <c r="C3" s="229"/>
      <c r="D3" s="229"/>
      <c r="E3" s="229"/>
      <c r="F3" s="229"/>
      <c r="G3" s="229"/>
      <c r="H3" s="229"/>
      <c r="I3" s="229"/>
      <c r="J3" s="48"/>
      <c r="K3" s="48"/>
      <c r="L3" s="48"/>
      <c r="M3" s="48"/>
      <c r="N3" s="48"/>
      <c r="O3" s="48"/>
      <c r="P3" s="48"/>
    </row>
    <row r="4" spans="1:16" s="111" customFormat="1">
      <c r="A4" s="115" t="s">
        <v>9</v>
      </c>
      <c r="B4" s="229"/>
      <c r="C4" s="229"/>
      <c r="D4" s="229"/>
      <c r="E4" s="229"/>
      <c r="F4" s="229"/>
      <c r="G4" s="229"/>
      <c r="H4" s="229"/>
      <c r="I4" s="229"/>
      <c r="J4" s="54"/>
      <c r="K4" s="54"/>
      <c r="L4" s="54"/>
      <c r="M4" s="48"/>
      <c r="N4" s="48"/>
      <c r="O4" s="48"/>
      <c r="P4" s="48"/>
    </row>
    <row r="5" spans="1:16" s="111" customFormat="1">
      <c r="A5" s="115"/>
      <c r="B5" s="229"/>
      <c r="C5" s="229"/>
      <c r="D5" s="229"/>
      <c r="E5" s="229"/>
      <c r="F5" s="229"/>
      <c r="G5" s="229"/>
      <c r="H5" s="229"/>
      <c r="I5" s="229"/>
      <c r="J5" s="54"/>
      <c r="K5" s="54"/>
      <c r="L5" s="54"/>
      <c r="M5" s="48"/>
      <c r="N5" s="48"/>
      <c r="O5" s="48"/>
      <c r="P5" s="48"/>
    </row>
    <row r="6" spans="1:16">
      <c r="A6" s="41" t="s">
        <v>271</v>
      </c>
      <c r="B6" s="41"/>
      <c r="C6" s="98"/>
      <c r="D6" s="471"/>
      <c r="E6" s="471"/>
      <c r="F6" s="470"/>
      <c r="G6" s="148"/>
    </row>
    <row r="7" spans="1:16">
      <c r="A7" s="165"/>
      <c r="B7" s="165"/>
      <c r="C7" s="270"/>
      <c r="D7" s="42"/>
      <c r="E7" s="43"/>
      <c r="F7" s="43"/>
    </row>
    <row r="8" spans="1:16" ht="24">
      <c r="A8" s="285" t="s">
        <v>17</v>
      </c>
      <c r="B8" s="286" t="s">
        <v>42</v>
      </c>
      <c r="C8" s="287" t="s">
        <v>234</v>
      </c>
      <c r="D8" s="44"/>
      <c r="E8" s="45"/>
      <c r="F8" s="46"/>
    </row>
    <row r="9" spans="1:16">
      <c r="A9" s="288"/>
      <c r="B9" s="289"/>
      <c r="C9" s="290"/>
      <c r="E9" s="43"/>
      <c r="F9" s="43"/>
    </row>
    <row r="10" spans="1:16">
      <c r="A10" s="291" t="s">
        <v>18</v>
      </c>
      <c r="B10" s="292" t="s">
        <v>19</v>
      </c>
      <c r="C10" s="47">
        <v>16</v>
      </c>
      <c r="E10" s="47"/>
      <c r="F10" s="47"/>
    </row>
    <row r="11" spans="1:16">
      <c r="A11" s="291" t="s">
        <v>20</v>
      </c>
      <c r="B11" s="292" t="s">
        <v>21</v>
      </c>
      <c r="C11" s="47">
        <v>11</v>
      </c>
      <c r="E11" s="47"/>
      <c r="F11" s="47"/>
    </row>
    <row r="12" spans="1:16">
      <c r="A12" s="291" t="s">
        <v>22</v>
      </c>
      <c r="B12" s="292" t="s">
        <v>23</v>
      </c>
      <c r="C12" s="47">
        <v>10</v>
      </c>
      <c r="E12" s="47"/>
      <c r="F12" s="47"/>
    </row>
    <row r="13" spans="1:16">
      <c r="A13" s="291" t="s">
        <v>24</v>
      </c>
      <c r="B13" s="292" t="s">
        <v>25</v>
      </c>
      <c r="C13" s="47">
        <v>12</v>
      </c>
      <c r="E13" s="47"/>
      <c r="F13" s="47"/>
    </row>
    <row r="14" spans="1:16">
      <c r="A14" s="291" t="s">
        <v>26</v>
      </c>
      <c r="B14" s="292" t="s">
        <v>27</v>
      </c>
      <c r="C14" s="47">
        <v>2</v>
      </c>
      <c r="E14" s="47"/>
      <c r="F14" s="47"/>
    </row>
    <row r="15" spans="1:16">
      <c r="A15" s="291" t="s">
        <v>28</v>
      </c>
      <c r="B15" s="292" t="s">
        <v>29</v>
      </c>
      <c r="C15" s="47">
        <v>6</v>
      </c>
      <c r="E15" s="47"/>
      <c r="F15" s="47"/>
    </row>
    <row r="16" spans="1:16">
      <c r="A16" s="291" t="s">
        <v>30</v>
      </c>
      <c r="B16" s="292" t="s">
        <v>31</v>
      </c>
      <c r="C16" s="47">
        <v>5</v>
      </c>
      <c r="E16" s="47"/>
      <c r="F16" s="47"/>
    </row>
    <row r="17" spans="1:6">
      <c r="A17" s="291" t="s">
        <v>32</v>
      </c>
      <c r="B17" s="292" t="s">
        <v>33</v>
      </c>
      <c r="C17" s="47">
        <v>7</v>
      </c>
      <c r="E17" s="47"/>
      <c r="F17" s="47"/>
    </row>
    <row r="18" spans="1:6">
      <c r="A18" s="291" t="s">
        <v>34</v>
      </c>
      <c r="B18" s="292" t="s">
        <v>35</v>
      </c>
      <c r="C18" s="47">
        <v>9</v>
      </c>
      <c r="E18" s="47"/>
      <c r="F18" s="47"/>
    </row>
    <row r="19" spans="1:6">
      <c r="A19" s="291" t="s">
        <v>36</v>
      </c>
      <c r="B19" s="292" t="s">
        <v>37</v>
      </c>
      <c r="C19" s="47">
        <v>3</v>
      </c>
      <c r="E19" s="47"/>
      <c r="F19" s="47"/>
    </row>
    <row r="20" spans="1:6">
      <c r="A20" s="291" t="s">
        <v>38</v>
      </c>
      <c r="B20" s="292" t="s">
        <v>39</v>
      </c>
      <c r="C20" s="47">
        <v>1</v>
      </c>
      <c r="E20" s="47"/>
      <c r="F20" s="47"/>
    </row>
    <row r="21" spans="1:6">
      <c r="A21" s="291" t="s">
        <v>40</v>
      </c>
      <c r="B21" s="292" t="s">
        <v>41</v>
      </c>
      <c r="C21" s="47">
        <v>1</v>
      </c>
      <c r="E21" s="47"/>
      <c r="F21" s="47"/>
    </row>
    <row r="22" spans="1:6">
      <c r="C22" s="213"/>
    </row>
    <row r="23" spans="1:6">
      <c r="A23" s="439" t="s">
        <v>1</v>
      </c>
      <c r="C23" s="213"/>
    </row>
    <row r="24" spans="1:6">
      <c r="A24" s="423" t="s">
        <v>235</v>
      </c>
      <c r="C24" s="213"/>
    </row>
    <row r="25" spans="1:6">
      <c r="A25" s="440"/>
      <c r="C25" s="213"/>
    </row>
    <row r="26" spans="1:6">
      <c r="A26" s="158" t="s">
        <v>7</v>
      </c>
    </row>
    <row r="27" spans="1:6">
      <c r="A27" s="111"/>
    </row>
    <row r="28" spans="1:6">
      <c r="A28" s="111"/>
    </row>
    <row r="29" spans="1:6">
      <c r="A29" s="111"/>
    </row>
    <row r="30" spans="1:6">
      <c r="A30" s="108" t="s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BB9E-621B-4893-B449-20DF6E43EAB7}">
  <sheetPr>
    <tabColor rgb="FF5672B6"/>
  </sheetPr>
  <dimension ref="A1:J34"/>
  <sheetViews>
    <sheetView topLeftCell="A4" workbookViewId="0">
      <selection activeCell="A4" sqref="A4"/>
    </sheetView>
  </sheetViews>
  <sheetFormatPr baseColWidth="10" defaultColWidth="11.42578125" defaultRowHeight="12.75"/>
  <cols>
    <col min="1" max="1" width="10" style="111" customWidth="1"/>
    <col min="2" max="2" width="2" style="229" customWidth="1"/>
    <col min="3" max="3" width="15.140625" style="229" customWidth="1"/>
    <col min="4" max="4" width="10.7109375" style="229" customWidth="1"/>
    <col min="5" max="5" width="14.140625" style="111" customWidth="1"/>
    <col min="6" max="6" width="18" style="229" customWidth="1"/>
    <col min="7" max="7" width="12.5703125" style="111" customWidth="1"/>
    <col min="8" max="8" width="17.28515625" style="111" customWidth="1"/>
    <col min="9" max="9" width="12.42578125" style="111" bestFit="1" customWidth="1"/>
    <col min="10" max="16384" width="11.42578125" style="111"/>
  </cols>
  <sheetData>
    <row r="1" spans="1:10" ht="7.9" customHeight="1"/>
    <row r="2" spans="1:10" ht="37.9" customHeight="1">
      <c r="I2" s="54"/>
    </row>
    <row r="3" spans="1:10" ht="13.5" customHeight="1">
      <c r="I3" s="54"/>
    </row>
    <row r="4" spans="1:10">
      <c r="A4" s="115" t="s">
        <v>168</v>
      </c>
      <c r="B4" s="115"/>
      <c r="E4" s="229"/>
      <c r="F4" s="111"/>
      <c r="G4" s="229"/>
      <c r="J4" s="54"/>
    </row>
    <row r="5" spans="1:10">
      <c r="A5" s="115"/>
      <c r="B5" s="115"/>
      <c r="E5" s="229"/>
      <c r="F5" s="111"/>
      <c r="G5" s="229"/>
    </row>
    <row r="6" spans="1:10">
      <c r="A6" s="115"/>
      <c r="B6" s="115"/>
      <c r="E6" s="229"/>
      <c r="F6" s="111"/>
      <c r="G6" s="229"/>
      <c r="J6" s="54"/>
    </row>
    <row r="7" spans="1:10" s="294" customFormat="1">
      <c r="A7" s="585" t="s">
        <v>169</v>
      </c>
      <c r="B7" s="585"/>
      <c r="C7" s="585"/>
      <c r="D7" s="585"/>
      <c r="E7" s="585"/>
      <c r="F7" s="585"/>
      <c r="G7" s="585"/>
    </row>
    <row r="8" spans="1:10" s="294" customFormat="1" ht="19.5" customHeight="1">
      <c r="A8" s="463"/>
      <c r="B8" s="463"/>
      <c r="C8" s="295"/>
      <c r="D8" s="296"/>
      <c r="E8" s="297"/>
      <c r="F8" s="463"/>
      <c r="G8" s="297"/>
      <c r="H8" s="463"/>
      <c r="I8" s="298"/>
    </row>
    <row r="9" spans="1:10" s="300" customFormat="1" ht="16.5" customHeight="1">
      <c r="A9" s="586" t="s">
        <v>170</v>
      </c>
      <c r="B9" s="587"/>
      <c r="C9" s="583" t="s">
        <v>270</v>
      </c>
      <c r="D9" s="590" t="s">
        <v>275</v>
      </c>
      <c r="E9" s="592" t="s">
        <v>127</v>
      </c>
      <c r="F9" s="592"/>
      <c r="G9" s="583" t="s">
        <v>257</v>
      </c>
      <c r="H9" s="584" t="s">
        <v>274</v>
      </c>
      <c r="I9" s="582" t="s">
        <v>258</v>
      </c>
      <c r="J9" s="299"/>
    </row>
    <row r="10" spans="1:10" s="300" customFormat="1" ht="38.25" customHeight="1">
      <c r="A10" s="588"/>
      <c r="B10" s="589"/>
      <c r="C10" s="583"/>
      <c r="D10" s="591"/>
      <c r="E10" s="457" t="s">
        <v>173</v>
      </c>
      <c r="F10" s="458" t="s">
        <v>44</v>
      </c>
      <c r="G10" s="583"/>
      <c r="H10" s="584"/>
      <c r="I10" s="582"/>
      <c r="J10" s="299"/>
    </row>
    <row r="11" spans="1:10" s="300" customFormat="1" ht="12">
      <c r="A11" s="301"/>
      <c r="B11" s="301"/>
      <c r="C11" s="302"/>
      <c r="D11" s="302"/>
      <c r="E11" s="303"/>
      <c r="F11" s="301"/>
      <c r="G11" s="302"/>
    </row>
    <row r="12" spans="1:10" s="300" customFormat="1" ht="12">
      <c r="A12" s="480">
        <v>2010</v>
      </c>
      <c r="B12" s="304"/>
      <c r="C12" s="303">
        <v>158</v>
      </c>
      <c r="D12" s="303">
        <v>135</v>
      </c>
      <c r="E12" s="305">
        <v>14971312</v>
      </c>
      <c r="F12" s="306">
        <v>12.268591928033217</v>
      </c>
      <c r="G12" s="303">
        <v>436</v>
      </c>
      <c r="H12" s="307">
        <v>110898.60740740741</v>
      </c>
      <c r="I12" s="307">
        <v>4440.9286630446259</v>
      </c>
    </row>
    <row r="13" spans="1:10" s="300" customFormat="1" ht="12">
      <c r="A13" s="480">
        <v>2011</v>
      </c>
      <c r="B13" s="304"/>
      <c r="C13" s="303">
        <v>161</v>
      </c>
      <c r="D13" s="303">
        <v>138</v>
      </c>
      <c r="E13" s="305">
        <v>15791060</v>
      </c>
      <c r="F13" s="306">
        <v>5.4754586638766227</v>
      </c>
      <c r="G13" s="303">
        <v>400</v>
      </c>
      <c r="H13" s="307">
        <v>114427.97101449275</v>
      </c>
      <c r="I13" s="307">
        <v>4638.4512666322407</v>
      </c>
      <c r="J13" s="308"/>
    </row>
    <row r="14" spans="1:10" s="300" customFormat="1" ht="12">
      <c r="A14" s="480">
        <v>2012</v>
      </c>
      <c r="B14" s="304"/>
      <c r="C14" s="303">
        <v>163</v>
      </c>
      <c r="D14" s="303">
        <v>134</v>
      </c>
      <c r="E14" s="305">
        <v>15930853</v>
      </c>
      <c r="F14" s="306">
        <v>0.88526672686950292</v>
      </c>
      <c r="G14" s="303">
        <v>375</v>
      </c>
      <c r="H14" s="307">
        <v>118886.96268656716</v>
      </c>
      <c r="I14" s="307">
        <v>4628.3696605550085</v>
      </c>
      <c r="J14" s="308"/>
    </row>
    <row r="15" spans="1:10" s="300" customFormat="1" ht="12">
      <c r="A15" s="480">
        <v>2013</v>
      </c>
      <c r="B15" s="304"/>
      <c r="C15" s="303">
        <v>167</v>
      </c>
      <c r="D15" s="303">
        <v>143</v>
      </c>
      <c r="E15" s="305">
        <v>16167589</v>
      </c>
      <c r="F15" s="306">
        <v>1.4860221232347044</v>
      </c>
      <c r="G15" s="303">
        <v>382</v>
      </c>
      <c r="H15" s="307">
        <v>113060.06293706293</v>
      </c>
      <c r="I15" s="307">
        <v>4633.3143426045917</v>
      </c>
      <c r="J15" s="308"/>
    </row>
    <row r="16" spans="1:10" s="300" customFormat="1" ht="12">
      <c r="A16" s="480">
        <v>2014</v>
      </c>
      <c r="B16" s="304"/>
      <c r="C16" s="303">
        <v>166</v>
      </c>
      <c r="D16" s="303">
        <v>143</v>
      </c>
      <c r="E16" s="305">
        <v>16204390</v>
      </c>
      <c r="F16" s="306">
        <v>0.22762206535556118</v>
      </c>
      <c r="G16" s="303">
        <v>358</v>
      </c>
      <c r="H16" s="307">
        <v>113317.41258741259</v>
      </c>
      <c r="I16" s="307">
        <v>4589.18000259983</v>
      </c>
      <c r="J16" s="308"/>
    </row>
    <row r="17" spans="1:10" s="300" customFormat="1" ht="12">
      <c r="A17" s="480">
        <v>2015</v>
      </c>
      <c r="B17" s="304"/>
      <c r="C17" s="303">
        <v>167</v>
      </c>
      <c r="D17" s="303">
        <v>145</v>
      </c>
      <c r="E17" s="305">
        <v>16320622</v>
      </c>
      <c r="F17" s="306">
        <v>0.71728710553126973</v>
      </c>
      <c r="G17" s="303">
        <v>379</v>
      </c>
      <c r="H17" s="307">
        <v>112556.01379310346</v>
      </c>
      <c r="I17" s="307">
        <v>4563.6898486937216</v>
      </c>
      <c r="J17" s="308"/>
    </row>
    <row r="18" spans="1:10" s="300" customFormat="1" ht="12">
      <c r="A18" s="480">
        <v>2016</v>
      </c>
      <c r="B18" s="304"/>
      <c r="C18" s="303">
        <v>170</v>
      </c>
      <c r="D18" s="303">
        <v>136</v>
      </c>
      <c r="E18" s="305">
        <v>16456447</v>
      </c>
      <c r="F18" s="306">
        <v>0.83222931086817198</v>
      </c>
      <c r="G18" s="303">
        <v>368</v>
      </c>
      <c r="H18" s="307">
        <v>121003.28676470589</v>
      </c>
      <c r="I18" s="307">
        <v>4504.9659768784577</v>
      </c>
      <c r="J18" s="308"/>
    </row>
    <row r="19" spans="1:10" s="300" customFormat="1" ht="12">
      <c r="A19" s="480">
        <v>2017</v>
      </c>
      <c r="B19" s="304"/>
      <c r="C19" s="303">
        <v>173</v>
      </c>
      <c r="D19" s="303">
        <v>146</v>
      </c>
      <c r="E19" s="305">
        <v>15798134</v>
      </c>
      <c r="F19" s="306">
        <v>-4.0003349447180199</v>
      </c>
      <c r="G19" s="303">
        <v>364</v>
      </c>
      <c r="H19" s="307">
        <v>108206.39726027397</v>
      </c>
      <c r="I19" s="307">
        <v>4282.5255572278047</v>
      </c>
      <c r="J19" s="308"/>
    </row>
    <row r="20" spans="1:10" s="300" customFormat="1" ht="12">
      <c r="A20" s="480">
        <v>2018</v>
      </c>
      <c r="B20" s="304"/>
      <c r="C20" s="303">
        <v>181</v>
      </c>
      <c r="D20" s="303">
        <v>144</v>
      </c>
      <c r="E20" s="305">
        <v>16694226</v>
      </c>
      <c r="F20" s="306">
        <v>5.6721382411365653</v>
      </c>
      <c r="G20" s="303">
        <v>378</v>
      </c>
      <c r="H20" s="307">
        <v>115932.125</v>
      </c>
      <c r="I20" s="307">
        <v>4482.9783931637512</v>
      </c>
      <c r="J20" s="308"/>
    </row>
    <row r="21" spans="1:10" s="300" customFormat="1" ht="12">
      <c r="A21" s="480">
        <v>2019</v>
      </c>
      <c r="B21" s="304"/>
      <c r="C21" s="303">
        <v>186</v>
      </c>
      <c r="D21" s="303">
        <v>147</v>
      </c>
      <c r="E21" s="305">
        <v>17251240</v>
      </c>
      <c r="F21" s="306">
        <v>3.3365667866243029</v>
      </c>
      <c r="G21" s="303">
        <v>391</v>
      </c>
      <c r="H21" s="307">
        <v>117355.37414965987</v>
      </c>
      <c r="I21" s="307">
        <v>4594.9172415005469</v>
      </c>
      <c r="J21" s="308"/>
    </row>
    <row r="22" spans="1:10" s="300" customFormat="1" ht="12">
      <c r="A22" s="479">
        <v>2020</v>
      </c>
      <c r="B22" s="309" t="s">
        <v>259</v>
      </c>
      <c r="C22" s="303">
        <v>185</v>
      </c>
      <c r="D22" s="303">
        <v>122</v>
      </c>
      <c r="E22" s="305">
        <v>4929786</v>
      </c>
      <c r="F22" s="306">
        <v>-71.423584623482142</v>
      </c>
      <c r="G22" s="303">
        <v>218</v>
      </c>
      <c r="H22" s="307">
        <v>40408.081967213118</v>
      </c>
      <c r="I22" s="307">
        <v>1310.2574488578737</v>
      </c>
      <c r="J22" s="308"/>
    </row>
    <row r="23" spans="1:10" s="300" customFormat="1" ht="12">
      <c r="A23" s="479">
        <v>2021</v>
      </c>
      <c r="B23" s="309" t="s">
        <v>259</v>
      </c>
      <c r="C23" s="303">
        <v>184</v>
      </c>
      <c r="D23" s="303">
        <v>116</v>
      </c>
      <c r="E23" s="305">
        <v>5002791</v>
      </c>
      <c r="F23" s="306">
        <f>E23/E22*100-100</f>
        <v>1.4808959252998051</v>
      </c>
      <c r="G23" s="303">
        <v>261</v>
      </c>
      <c r="H23" s="307">
        <v>43127.508620689652</v>
      </c>
      <c r="I23" s="307">
        <v>1328.3807946826437</v>
      </c>
      <c r="J23" s="308"/>
    </row>
    <row r="24" spans="1:10" s="300" customFormat="1" ht="12">
      <c r="A24" s="479">
        <v>2022</v>
      </c>
      <c r="B24" s="309"/>
      <c r="C24" s="303">
        <v>201</v>
      </c>
      <c r="D24" s="303">
        <v>137</v>
      </c>
      <c r="E24" s="305">
        <v>14226141</v>
      </c>
      <c r="F24" s="306">
        <f>E24/E23*100-100</f>
        <v>184.36408796609732</v>
      </c>
      <c r="G24" s="303">
        <v>294</v>
      </c>
      <c r="H24" s="307">
        <v>103840.44525547445</v>
      </c>
      <c r="I24" s="307">
        <v>3722.287794936577</v>
      </c>
      <c r="J24" s="308"/>
    </row>
    <row r="25" spans="1:10" s="300" customFormat="1" ht="12">
      <c r="A25" s="309"/>
      <c r="B25" s="309"/>
      <c r="C25" s="303"/>
      <c r="D25" s="303"/>
      <c r="E25" s="305"/>
      <c r="F25" s="306"/>
      <c r="G25" s="303"/>
      <c r="H25" s="307"/>
      <c r="I25" s="307"/>
      <c r="J25" s="308"/>
    </row>
    <row r="26" spans="1:10" s="294" customFormat="1">
      <c r="A26" s="310" t="s">
        <v>1</v>
      </c>
      <c r="B26" s="310"/>
      <c r="C26" s="311"/>
      <c r="D26" s="311"/>
      <c r="E26" s="311"/>
      <c r="F26" s="312"/>
      <c r="G26" s="311"/>
    </row>
    <row r="27" spans="1:10" s="294" customFormat="1">
      <c r="A27" s="461" t="s">
        <v>174</v>
      </c>
      <c r="B27" s="461"/>
      <c r="C27" s="311"/>
      <c r="E27" s="313"/>
      <c r="F27" s="312"/>
      <c r="G27" s="314"/>
    </row>
    <row r="28" spans="1:10" s="294" customFormat="1">
      <c r="A28" s="461" t="s">
        <v>260</v>
      </c>
      <c r="B28" s="315"/>
      <c r="C28" s="316"/>
      <c r="D28" s="316"/>
      <c r="E28" s="316"/>
      <c r="F28" s="315"/>
      <c r="G28" s="313"/>
    </row>
    <row r="29" spans="1:10" s="294" customFormat="1">
      <c r="A29" s="315"/>
      <c r="B29" s="315"/>
      <c r="C29" s="316"/>
      <c r="D29" s="316"/>
      <c r="E29" s="316"/>
      <c r="F29" s="315"/>
      <c r="G29" s="313"/>
    </row>
    <row r="30" spans="1:10" s="294" customFormat="1">
      <c r="A30" s="315" t="s">
        <v>175</v>
      </c>
      <c r="B30" s="315"/>
      <c r="C30" s="313"/>
      <c r="D30" s="313"/>
      <c r="E30" s="313"/>
      <c r="G30" s="313"/>
    </row>
    <row r="31" spans="1:10">
      <c r="B31" s="111"/>
      <c r="E31" s="229"/>
      <c r="F31" s="111"/>
      <c r="G31" s="229"/>
    </row>
    <row r="32" spans="1:10">
      <c r="B32" s="111"/>
      <c r="E32" s="229"/>
      <c r="F32" s="111"/>
      <c r="G32" s="229"/>
    </row>
    <row r="33" spans="1:7">
      <c r="B33" s="111"/>
      <c r="E33" s="229"/>
      <c r="F33" s="111"/>
      <c r="G33" s="229"/>
    </row>
    <row r="34" spans="1:7">
      <c r="A34" s="108" t="s">
        <v>0</v>
      </c>
      <c r="B34" s="108"/>
      <c r="E34" s="229"/>
      <c r="F34" s="111"/>
      <c r="G34" s="229"/>
    </row>
  </sheetData>
  <mergeCells count="8">
    <mergeCell ref="I9:I10"/>
    <mergeCell ref="G9:G10"/>
    <mergeCell ref="H9:H10"/>
    <mergeCell ref="C9:C10"/>
    <mergeCell ref="A7:G7"/>
    <mergeCell ref="A9:B10"/>
    <mergeCell ref="D9:D10"/>
    <mergeCell ref="E9:F9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6E8F-FEEF-461C-83F0-48146DE13E3F}">
  <sheetPr>
    <tabColor rgb="FF5672B6"/>
  </sheetPr>
  <dimension ref="A1:O42"/>
  <sheetViews>
    <sheetView workbookViewId="0">
      <selection activeCell="A4" sqref="A4"/>
    </sheetView>
  </sheetViews>
  <sheetFormatPr baseColWidth="10" defaultColWidth="11.42578125" defaultRowHeight="12.75"/>
  <cols>
    <col min="1" max="1" width="30.7109375" style="111" customWidth="1"/>
    <col min="2" max="2" width="13.7109375" style="229" customWidth="1"/>
    <col min="3" max="3" width="11.5703125" style="229" customWidth="1"/>
    <col min="4" max="4" width="10.7109375" style="229" customWidth="1"/>
    <col min="5" max="5" width="9.5703125" style="111" customWidth="1"/>
    <col min="6" max="8" width="11.42578125" style="111"/>
    <col min="9" max="9" width="14.28515625" style="111" customWidth="1"/>
    <col min="10" max="16384" width="11.42578125" style="111"/>
  </cols>
  <sheetData>
    <row r="1" spans="1:15" ht="7.9" customHeight="1"/>
    <row r="2" spans="1:15" ht="37.9" customHeight="1"/>
    <row r="3" spans="1:15" ht="13.5" customHeight="1"/>
    <row r="4" spans="1:15">
      <c r="A4" s="115" t="s">
        <v>168</v>
      </c>
    </row>
    <row r="5" spans="1:15">
      <c r="A5" s="115"/>
    </row>
    <row r="6" spans="1:15">
      <c r="A6" s="115"/>
    </row>
    <row r="7" spans="1:15" s="294" customFormat="1">
      <c r="A7" s="585" t="s">
        <v>276</v>
      </c>
      <c r="B7" s="585"/>
      <c r="C7" s="585"/>
      <c r="D7" s="585"/>
      <c r="E7" s="585"/>
      <c r="F7" s="585"/>
      <c r="G7" s="317"/>
    </row>
    <row r="8" spans="1:15" s="294" customFormat="1">
      <c r="A8" s="598"/>
      <c r="B8" s="598"/>
      <c r="C8" s="598"/>
      <c r="D8" s="598"/>
      <c r="E8" s="598"/>
      <c r="F8" s="598"/>
      <c r="G8" s="598"/>
      <c r="H8" s="598"/>
    </row>
    <row r="9" spans="1:15" s="294" customFormat="1" ht="26.25" customHeight="1">
      <c r="A9" s="593" t="s">
        <v>176</v>
      </c>
      <c r="B9" s="583" t="s">
        <v>270</v>
      </c>
      <c r="C9" s="590" t="s">
        <v>275</v>
      </c>
      <c r="D9" s="592" t="s">
        <v>127</v>
      </c>
      <c r="E9" s="592"/>
      <c r="F9" s="584" t="s">
        <v>171</v>
      </c>
      <c r="G9" s="584"/>
      <c r="H9" s="599" t="s">
        <v>172</v>
      </c>
      <c r="I9" s="583" t="s">
        <v>270</v>
      </c>
      <c r="J9" s="590" t="s">
        <v>275</v>
      </c>
      <c r="K9" s="592" t="s">
        <v>127</v>
      </c>
      <c r="L9" s="592"/>
      <c r="M9" s="584" t="s">
        <v>171</v>
      </c>
      <c r="N9" s="584"/>
      <c r="O9" s="599" t="s">
        <v>172</v>
      </c>
    </row>
    <row r="10" spans="1:15" s="300" customFormat="1" ht="27.75" customHeight="1">
      <c r="A10" s="594"/>
      <c r="B10" s="583"/>
      <c r="C10" s="591"/>
      <c r="D10" s="318" t="s">
        <v>4</v>
      </c>
      <c r="E10" s="458" t="s">
        <v>177</v>
      </c>
      <c r="F10" s="460" t="s">
        <v>4</v>
      </c>
      <c r="G10" s="458" t="s">
        <v>177</v>
      </c>
      <c r="H10" s="600"/>
      <c r="I10" s="583"/>
      <c r="J10" s="591"/>
      <c r="K10" s="318" t="s">
        <v>4</v>
      </c>
      <c r="L10" s="458" t="s">
        <v>177</v>
      </c>
      <c r="M10" s="460" t="s">
        <v>4</v>
      </c>
      <c r="N10" s="458" t="s">
        <v>177</v>
      </c>
      <c r="O10" s="600"/>
    </row>
    <row r="11" spans="1:15" s="300" customFormat="1" ht="26.25" customHeight="1">
      <c r="A11" s="595"/>
      <c r="B11" s="583">
        <v>2021</v>
      </c>
      <c r="C11" s="583"/>
      <c r="D11" s="583"/>
      <c r="E11" s="583"/>
      <c r="F11" s="583"/>
      <c r="G11" s="583"/>
      <c r="H11" s="601"/>
      <c r="I11" s="583">
        <v>2022</v>
      </c>
      <c r="J11" s="583"/>
      <c r="K11" s="583"/>
      <c r="L11" s="583"/>
      <c r="M11" s="583"/>
      <c r="N11" s="583"/>
      <c r="O11" s="601"/>
    </row>
    <row r="12" spans="1:15" s="300" customFormat="1" ht="19.5" customHeight="1">
      <c r="A12" s="300" t="s">
        <v>178</v>
      </c>
      <c r="B12" s="319"/>
      <c r="C12" s="319"/>
      <c r="D12" s="319"/>
      <c r="E12" s="299"/>
      <c r="I12" s="319"/>
      <c r="J12" s="319"/>
      <c r="K12" s="319"/>
      <c r="L12" s="299"/>
    </row>
    <row r="13" spans="1:15" s="300" customFormat="1" ht="36">
      <c r="A13" s="320" t="s">
        <v>179</v>
      </c>
      <c r="B13" s="303">
        <v>26</v>
      </c>
      <c r="C13" s="303">
        <v>16</v>
      </c>
      <c r="D13" s="305">
        <v>153315</v>
      </c>
      <c r="E13" s="321">
        <v>3.0645893462269362</v>
      </c>
      <c r="F13" s="322">
        <v>51</v>
      </c>
      <c r="G13" s="321">
        <v>19.540229885057471</v>
      </c>
      <c r="H13" s="307">
        <v>9582.1875</v>
      </c>
      <c r="I13" s="303">
        <v>29</v>
      </c>
      <c r="J13" s="303">
        <v>21</v>
      </c>
      <c r="K13" s="305">
        <v>685633</v>
      </c>
      <c r="L13" s="321">
        <v>4.8195290627303633</v>
      </c>
      <c r="M13" s="322">
        <v>55</v>
      </c>
      <c r="N13" s="321">
        <v>18.707482993197281</v>
      </c>
      <c r="O13" s="307">
        <v>32649.190476190477</v>
      </c>
    </row>
    <row r="14" spans="1:15" s="300" customFormat="1" ht="12">
      <c r="A14" s="323" t="s">
        <v>180</v>
      </c>
      <c r="B14" s="303">
        <v>49</v>
      </c>
      <c r="C14" s="303">
        <v>33</v>
      </c>
      <c r="D14" s="305">
        <v>1251245</v>
      </c>
      <c r="E14" s="321">
        <v>25.010938893909419</v>
      </c>
      <c r="F14" s="322">
        <v>116</v>
      </c>
      <c r="G14" s="321">
        <v>44.444444444444443</v>
      </c>
      <c r="H14" s="307">
        <v>37916.515151515152</v>
      </c>
      <c r="I14" s="303">
        <v>55</v>
      </c>
      <c r="J14" s="303">
        <v>38</v>
      </c>
      <c r="K14" s="305">
        <v>2781960</v>
      </c>
      <c r="L14" s="321">
        <v>19.555268009785649</v>
      </c>
      <c r="M14" s="322">
        <v>117</v>
      </c>
      <c r="N14" s="321">
        <v>39.795918367346935</v>
      </c>
      <c r="O14" s="307">
        <v>73209.473684210519</v>
      </c>
    </row>
    <row r="15" spans="1:15" s="300" customFormat="1" ht="12">
      <c r="A15" s="323" t="s">
        <v>181</v>
      </c>
      <c r="B15" s="303">
        <v>12</v>
      </c>
      <c r="C15" s="303">
        <v>7</v>
      </c>
      <c r="D15" s="305">
        <v>95410</v>
      </c>
      <c r="E15" s="321">
        <v>1.9071354369990672</v>
      </c>
      <c r="F15" s="322">
        <v>1</v>
      </c>
      <c r="G15" s="321">
        <v>0.38314176245210724</v>
      </c>
      <c r="H15" s="307">
        <v>13630</v>
      </c>
      <c r="I15" s="303">
        <v>12</v>
      </c>
      <c r="J15" s="303">
        <v>8</v>
      </c>
      <c r="K15" s="305">
        <v>279942</v>
      </c>
      <c r="L15" s="321">
        <v>1.9677999817378444</v>
      </c>
      <c r="M15" s="322">
        <v>5</v>
      </c>
      <c r="N15" s="321">
        <v>1.7006802721088436</v>
      </c>
      <c r="O15" s="307">
        <v>34992.75</v>
      </c>
    </row>
    <row r="16" spans="1:15" s="300" customFormat="1" ht="12">
      <c r="A16" s="323" t="s">
        <v>182</v>
      </c>
      <c r="B16" s="303">
        <v>4</v>
      </c>
      <c r="C16" s="303">
        <v>2</v>
      </c>
      <c r="D16" s="305">
        <v>236569</v>
      </c>
      <c r="E16" s="321">
        <v>4.7287404170991749</v>
      </c>
      <c r="F16" s="322">
        <v>2</v>
      </c>
      <c r="G16" s="321">
        <v>0.76628352490421447</v>
      </c>
      <c r="H16" s="307">
        <v>118284.5</v>
      </c>
      <c r="I16" s="303">
        <v>4</v>
      </c>
      <c r="J16" s="303">
        <v>2</v>
      </c>
      <c r="K16" s="305">
        <v>803741</v>
      </c>
      <c r="L16" s="321">
        <v>5.6497471802086032</v>
      </c>
      <c r="M16" s="322">
        <v>3</v>
      </c>
      <c r="N16" s="321">
        <v>1.0204081632653061</v>
      </c>
      <c r="O16" s="307">
        <v>401870.5</v>
      </c>
    </row>
    <row r="17" spans="1:15" s="300" customFormat="1" ht="24">
      <c r="A17" s="320" t="s">
        <v>183</v>
      </c>
      <c r="B17" s="303">
        <v>18</v>
      </c>
      <c r="C17" s="303">
        <v>10</v>
      </c>
      <c r="D17" s="305">
        <v>630449</v>
      </c>
      <c r="E17" s="321">
        <v>12.601945593969447</v>
      </c>
      <c r="F17" s="322">
        <v>7</v>
      </c>
      <c r="G17" s="321">
        <v>2.6819923371647509</v>
      </c>
      <c r="H17" s="307">
        <v>63044.9</v>
      </c>
      <c r="I17" s="303">
        <v>20</v>
      </c>
      <c r="J17" s="303">
        <v>9</v>
      </c>
      <c r="K17" s="305">
        <v>1280459</v>
      </c>
      <c r="L17" s="321">
        <v>9.000747286280939</v>
      </c>
      <c r="M17" s="322">
        <v>14</v>
      </c>
      <c r="N17" s="321">
        <v>4.7619047619047619</v>
      </c>
      <c r="O17" s="307">
        <v>142273.22222222222</v>
      </c>
    </row>
    <row r="18" spans="1:15" s="300" customFormat="1" ht="24">
      <c r="A18" s="320" t="s">
        <v>184</v>
      </c>
      <c r="B18" s="303">
        <v>42</v>
      </c>
      <c r="C18" s="303">
        <v>32</v>
      </c>
      <c r="D18" s="305">
        <v>1946752</v>
      </c>
      <c r="E18" s="321">
        <v>38.913318585565534</v>
      </c>
      <c r="F18" s="322">
        <v>51</v>
      </c>
      <c r="G18" s="321">
        <v>19.540229885057471</v>
      </c>
      <c r="H18" s="307">
        <v>60836</v>
      </c>
      <c r="I18" s="303">
        <v>45</v>
      </c>
      <c r="J18" s="303">
        <v>35</v>
      </c>
      <c r="K18" s="305">
        <v>6344314</v>
      </c>
      <c r="L18" s="321">
        <v>44.59616982567514</v>
      </c>
      <c r="M18" s="322">
        <v>45</v>
      </c>
      <c r="N18" s="321">
        <v>15.306122448979592</v>
      </c>
      <c r="O18" s="307">
        <v>181266.11428571428</v>
      </c>
    </row>
    <row r="19" spans="1:15" s="300" customFormat="1" ht="24">
      <c r="A19" s="320" t="s">
        <v>185</v>
      </c>
      <c r="B19" s="303">
        <v>30</v>
      </c>
      <c r="C19" s="303">
        <v>13</v>
      </c>
      <c r="D19" s="305">
        <v>285847</v>
      </c>
      <c r="E19" s="321">
        <v>5.7137505844237744</v>
      </c>
      <c r="F19" s="322">
        <v>25</v>
      </c>
      <c r="G19" s="321">
        <v>9.5785440613026829</v>
      </c>
      <c r="H19" s="307">
        <v>21988.23076923077</v>
      </c>
      <c r="I19" s="303">
        <v>33</v>
      </c>
      <c r="J19" s="303">
        <v>21</v>
      </c>
      <c r="K19" s="305">
        <v>1018160</v>
      </c>
      <c r="L19" s="321">
        <v>7.1569654764422754</v>
      </c>
      <c r="M19" s="322">
        <v>44</v>
      </c>
      <c r="N19" s="321">
        <v>14.965986394557824</v>
      </c>
      <c r="O19" s="307">
        <v>48483.809523809527</v>
      </c>
    </row>
    <row r="20" spans="1:15" s="300" customFormat="1" ht="24">
      <c r="A20" s="320" t="s">
        <v>186</v>
      </c>
      <c r="B20" s="303">
        <v>3</v>
      </c>
      <c r="C20" s="303">
        <v>3</v>
      </c>
      <c r="D20" s="305">
        <v>403204</v>
      </c>
      <c r="E20" s="321">
        <v>8.0595811418066425</v>
      </c>
      <c r="F20" s="322">
        <v>8</v>
      </c>
      <c r="G20" s="321">
        <v>3.0651340996168579</v>
      </c>
      <c r="H20" s="307">
        <v>134401.33333333334</v>
      </c>
      <c r="I20" s="303">
        <v>3</v>
      </c>
      <c r="J20" s="303">
        <v>3</v>
      </c>
      <c r="K20" s="305">
        <v>1031932</v>
      </c>
      <c r="L20" s="321">
        <v>7.2537731771391831</v>
      </c>
      <c r="M20" s="322">
        <v>11</v>
      </c>
      <c r="N20" s="321">
        <v>3.7414965986394559</v>
      </c>
      <c r="O20" s="307">
        <v>343977.33333333331</v>
      </c>
    </row>
    <row r="21" spans="1:15" s="300" customFormat="1" ht="12">
      <c r="A21" s="324" t="s">
        <v>187</v>
      </c>
      <c r="B21" s="325">
        <v>184</v>
      </c>
      <c r="C21" s="325">
        <v>116</v>
      </c>
      <c r="D21" s="326">
        <v>5002791</v>
      </c>
      <c r="E21" s="327">
        <v>100</v>
      </c>
      <c r="F21" s="328">
        <v>261</v>
      </c>
      <c r="G21" s="327">
        <v>100</v>
      </c>
      <c r="H21" s="307">
        <v>43127.508620689652</v>
      </c>
      <c r="I21" s="325">
        <v>201</v>
      </c>
      <c r="J21" s="325">
        <v>137</v>
      </c>
      <c r="K21" s="326">
        <v>14226141</v>
      </c>
      <c r="L21" s="327">
        <v>100</v>
      </c>
      <c r="M21" s="328">
        <v>294</v>
      </c>
      <c r="N21" s="327">
        <v>100</v>
      </c>
      <c r="O21" s="329">
        <v>103840.44525547445</v>
      </c>
    </row>
    <row r="22" spans="1:15" s="300" customFormat="1" ht="18.75" customHeight="1">
      <c r="A22" s="300" t="s">
        <v>188</v>
      </c>
      <c r="B22" s="330"/>
      <c r="C22" s="330"/>
      <c r="D22" s="305"/>
      <c r="H22" s="307"/>
      <c r="I22" s="330"/>
      <c r="J22" s="330"/>
      <c r="K22" s="305"/>
      <c r="O22" s="307"/>
    </row>
    <row r="23" spans="1:15" s="300" customFormat="1" ht="12">
      <c r="A23" s="323" t="s">
        <v>189</v>
      </c>
      <c r="B23" s="303">
        <v>113</v>
      </c>
      <c r="C23" s="303">
        <v>85</v>
      </c>
      <c r="D23" s="305">
        <v>3791784</v>
      </c>
      <c r="E23" s="331">
        <v>75.793372139671632</v>
      </c>
      <c r="F23" s="322">
        <v>191</v>
      </c>
      <c r="G23" s="331">
        <v>73.180076628352481</v>
      </c>
      <c r="H23" s="307">
        <v>44609.223529411764</v>
      </c>
      <c r="I23" s="303">
        <v>121</v>
      </c>
      <c r="J23" s="303">
        <v>91</v>
      </c>
      <c r="K23" s="305">
        <v>11025331</v>
      </c>
      <c r="L23" s="331">
        <v>77.500504177485666</v>
      </c>
      <c r="M23" s="322">
        <v>214</v>
      </c>
      <c r="N23" s="331">
        <v>72.789115646258509</v>
      </c>
      <c r="O23" s="307">
        <v>121157.48351648351</v>
      </c>
    </row>
    <row r="24" spans="1:15" s="300" customFormat="1" ht="12">
      <c r="A24" s="323" t="s">
        <v>190</v>
      </c>
      <c r="B24" s="303">
        <v>69</v>
      </c>
      <c r="C24" s="303">
        <v>29</v>
      </c>
      <c r="D24" s="305">
        <v>1118781</v>
      </c>
      <c r="E24" s="331">
        <v>22.363136896984102</v>
      </c>
      <c r="F24" s="322">
        <v>65</v>
      </c>
      <c r="G24" s="331">
        <v>24.904214559386972</v>
      </c>
      <c r="H24" s="307">
        <v>38578.65517241379</v>
      </c>
      <c r="I24" s="303">
        <v>77</v>
      </c>
      <c r="J24" s="303">
        <v>43</v>
      </c>
      <c r="K24" s="305">
        <v>3016569</v>
      </c>
      <c r="L24" s="331">
        <v>21.204408138510647</v>
      </c>
      <c r="M24" s="322">
        <v>79</v>
      </c>
      <c r="N24" s="331">
        <v>26.870748299319729</v>
      </c>
      <c r="O24" s="307">
        <v>70152.767441860458</v>
      </c>
    </row>
    <row r="25" spans="1:15" s="300" customFormat="1" ht="12">
      <c r="A25" s="323" t="s">
        <v>191</v>
      </c>
      <c r="B25" s="303">
        <v>2</v>
      </c>
      <c r="C25" s="303">
        <v>2</v>
      </c>
      <c r="D25" s="305">
        <v>92226</v>
      </c>
      <c r="E25" s="331">
        <v>1.8434909633442613</v>
      </c>
      <c r="F25" s="322">
        <v>5</v>
      </c>
      <c r="G25" s="331">
        <v>1.9157088122605364</v>
      </c>
      <c r="H25" s="307">
        <v>46113</v>
      </c>
      <c r="I25" s="303">
        <v>3</v>
      </c>
      <c r="J25" s="303">
        <v>3</v>
      </c>
      <c r="K25" s="305">
        <v>184241</v>
      </c>
      <c r="L25" s="331">
        <v>1.2950876840036942</v>
      </c>
      <c r="M25" s="322">
        <v>1</v>
      </c>
      <c r="N25" s="331">
        <v>0.3401360544217687</v>
      </c>
      <c r="O25" s="307">
        <v>61413.666666666664</v>
      </c>
    </row>
    <row r="26" spans="1:15" s="332" customFormat="1" ht="12">
      <c r="A26" s="324" t="s">
        <v>187</v>
      </c>
      <c r="B26" s="325">
        <v>184</v>
      </c>
      <c r="C26" s="325">
        <v>116</v>
      </c>
      <c r="D26" s="326">
        <v>5002791</v>
      </c>
      <c r="E26" s="327">
        <v>100</v>
      </c>
      <c r="F26" s="328">
        <v>261</v>
      </c>
      <c r="G26" s="327">
        <v>100</v>
      </c>
      <c r="H26" s="307">
        <v>43127.508620689652</v>
      </c>
      <c r="I26" s="325">
        <v>201</v>
      </c>
      <c r="J26" s="325">
        <v>137</v>
      </c>
      <c r="K26" s="326">
        <v>14226141</v>
      </c>
      <c r="L26" s="327">
        <v>100</v>
      </c>
      <c r="M26" s="328">
        <v>294</v>
      </c>
      <c r="N26" s="327">
        <v>100</v>
      </c>
      <c r="O26" s="329">
        <v>103840.44525547445</v>
      </c>
    </row>
    <row r="27" spans="1:15" s="332" customFormat="1" ht="12">
      <c r="A27" s="324"/>
      <c r="B27" s="325"/>
      <c r="C27" s="325"/>
      <c r="D27" s="326"/>
      <c r="E27" s="327"/>
      <c r="F27" s="328"/>
      <c r="G27" s="327"/>
      <c r="H27" s="329"/>
      <c r="I27" s="325"/>
      <c r="J27" s="325"/>
      <c r="K27" s="326"/>
      <c r="L27" s="327"/>
      <c r="M27" s="328"/>
      <c r="N27" s="327"/>
      <c r="O27" s="329"/>
    </row>
    <row r="28" spans="1:15" s="294" customFormat="1">
      <c r="A28" s="310" t="s">
        <v>1</v>
      </c>
      <c r="B28" s="311"/>
      <c r="C28" s="311"/>
      <c r="D28" s="311"/>
      <c r="E28" s="312"/>
      <c r="F28" s="312"/>
      <c r="G28" s="312"/>
    </row>
    <row r="29" spans="1:15" s="294" customFormat="1">
      <c r="A29" s="596" t="s">
        <v>192</v>
      </c>
      <c r="B29" s="596"/>
      <c r="C29" s="596"/>
      <c r="D29" s="596"/>
      <c r="E29" s="333"/>
      <c r="F29" s="333"/>
      <c r="G29" s="334"/>
      <c r="L29" s="335"/>
    </row>
    <row r="30" spans="1:15" s="294" customFormat="1" ht="12.75" customHeight="1">
      <c r="A30" s="597" t="s">
        <v>193</v>
      </c>
      <c r="B30" s="597"/>
      <c r="C30" s="597"/>
      <c r="D30" s="597"/>
      <c r="E30" s="336"/>
      <c r="F30" s="336"/>
      <c r="G30" s="461"/>
    </row>
    <row r="31" spans="1:15" s="337" customFormat="1" ht="12">
      <c r="B31" s="338"/>
      <c r="D31" s="338"/>
      <c r="H31" s="339"/>
    </row>
    <row r="32" spans="1:15" s="107" customFormat="1">
      <c r="A32" s="158"/>
      <c r="B32" s="148"/>
      <c r="C32" s="148"/>
      <c r="D32" s="148"/>
    </row>
    <row r="33" spans="1:1">
      <c r="A33" s="158" t="s">
        <v>194</v>
      </c>
    </row>
    <row r="37" spans="1:1">
      <c r="A37" s="108"/>
    </row>
    <row r="38" spans="1:1">
      <c r="A38" s="108" t="s">
        <v>0</v>
      </c>
    </row>
    <row r="42" spans="1:1">
      <c r="A42" s="112"/>
    </row>
  </sheetData>
  <mergeCells count="17">
    <mergeCell ref="I11:O11"/>
    <mergeCell ref="I9:I10"/>
    <mergeCell ref="J9:J10"/>
    <mergeCell ref="K9:L9"/>
    <mergeCell ref="M9:N9"/>
    <mergeCell ref="O9:O10"/>
    <mergeCell ref="A9:A11"/>
    <mergeCell ref="A29:D29"/>
    <mergeCell ref="A30:D30"/>
    <mergeCell ref="A7:F7"/>
    <mergeCell ref="A8:H8"/>
    <mergeCell ref="B9:B10"/>
    <mergeCell ref="C9:C10"/>
    <mergeCell ref="D9:E9"/>
    <mergeCell ref="F9:G9"/>
    <mergeCell ref="H9:H10"/>
    <mergeCell ref="B11:H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08AF-13DE-4645-A093-F5D547503528}">
  <sheetPr>
    <tabColor rgb="FF196E63"/>
  </sheetPr>
  <dimension ref="A2:X57"/>
  <sheetViews>
    <sheetView workbookViewId="0">
      <selection activeCell="P16" sqref="P16"/>
    </sheetView>
  </sheetViews>
  <sheetFormatPr baseColWidth="10" defaultColWidth="11.5703125" defaultRowHeight="12.75" customHeight="1"/>
  <cols>
    <col min="1" max="1" width="9.5703125" style="340" customWidth="1"/>
    <col min="2" max="2" width="10.140625" style="341" customWidth="1"/>
    <col min="3" max="3" width="13" style="341" customWidth="1"/>
    <col min="4" max="4" width="1.7109375" style="341" customWidth="1"/>
    <col min="5" max="5" width="9.42578125" style="341" customWidth="1"/>
    <col min="6" max="6" width="2" style="341" customWidth="1"/>
    <col min="7" max="7" width="9.140625" style="341" customWidth="1"/>
    <col min="8" max="8" width="2" style="341" customWidth="1"/>
    <col min="9" max="9" width="11.85546875" style="341" customWidth="1"/>
    <col min="10" max="10" width="2.140625" style="341" customWidth="1"/>
    <col min="11" max="11" width="11.85546875" style="340" customWidth="1"/>
    <col min="12" max="12" width="8.85546875" style="340" customWidth="1"/>
    <col min="13" max="13" width="11" style="340" customWidth="1"/>
    <col min="14" max="16" width="11.5703125" style="340"/>
    <col min="17" max="17" width="10.85546875" style="340" customWidth="1"/>
    <col min="18" max="16384" width="11.5703125" style="340"/>
  </cols>
  <sheetData>
    <row r="2" spans="1:17" ht="37.5" customHeight="1">
      <c r="M2" s="342"/>
    </row>
    <row r="3" spans="1:17" ht="12.75" customHeight="1">
      <c r="M3" s="342"/>
    </row>
    <row r="4" spans="1:17" ht="12.75" customHeight="1">
      <c r="M4" s="342"/>
    </row>
    <row r="5" spans="1:17" ht="12.75" customHeight="1">
      <c r="A5" s="343" t="s">
        <v>195</v>
      </c>
      <c r="M5" s="342"/>
    </row>
    <row r="7" spans="1:17" s="346" customFormat="1">
      <c r="A7" s="344" t="s">
        <v>196</v>
      </c>
      <c r="B7" s="345"/>
      <c r="C7" s="345"/>
      <c r="D7" s="345"/>
      <c r="E7" s="345"/>
      <c r="F7" s="345"/>
      <c r="G7" s="345"/>
      <c r="H7" s="345"/>
      <c r="I7" s="345"/>
      <c r="J7" s="345"/>
    </row>
    <row r="8" spans="1:17" ht="11.25">
      <c r="A8" s="347"/>
      <c r="B8" s="348"/>
      <c r="C8" s="348"/>
      <c r="D8" s="348"/>
      <c r="E8" s="348"/>
      <c r="F8" s="348"/>
      <c r="G8" s="348"/>
      <c r="H8" s="348"/>
      <c r="I8" s="348"/>
      <c r="J8" s="348"/>
      <c r="K8" s="602"/>
      <c r="L8" s="602"/>
    </row>
    <row r="9" spans="1:17" ht="22.5" customHeight="1">
      <c r="A9" s="603" t="s">
        <v>170</v>
      </c>
      <c r="B9" s="605" t="s">
        <v>127</v>
      </c>
      <c r="C9" s="605"/>
      <c r="D9" s="605"/>
      <c r="E9" s="605"/>
      <c r="F9" s="605"/>
      <c r="G9" s="605"/>
      <c r="H9" s="605"/>
      <c r="I9" s="605"/>
      <c r="J9" s="605"/>
      <c r="K9" s="605"/>
      <c r="L9" s="605"/>
      <c r="M9" s="606" t="s">
        <v>296</v>
      </c>
      <c r="N9" s="608"/>
      <c r="O9" s="609"/>
      <c r="Q9" s="349"/>
    </row>
    <row r="10" spans="1:17" ht="55.5" customHeight="1">
      <c r="A10" s="604"/>
      <c r="B10" s="350" t="s">
        <v>100</v>
      </c>
      <c r="C10" s="610" t="s">
        <v>197</v>
      </c>
      <c r="D10" s="611"/>
      <c r="E10" s="610" t="s">
        <v>198</v>
      </c>
      <c r="F10" s="611"/>
      <c r="G10" s="610" t="s">
        <v>261</v>
      </c>
      <c r="H10" s="611"/>
      <c r="I10" s="610" t="s">
        <v>200</v>
      </c>
      <c r="J10" s="611"/>
      <c r="K10" s="351" t="s">
        <v>201</v>
      </c>
      <c r="L10" s="352" t="s">
        <v>202</v>
      </c>
      <c r="M10" s="607"/>
      <c r="N10" s="353"/>
      <c r="O10" s="354"/>
      <c r="Q10" s="355"/>
    </row>
    <row r="11" spans="1:17" ht="11.25">
      <c r="A11" s="423"/>
      <c r="B11" s="356"/>
      <c r="C11" s="357"/>
      <c r="D11" s="357"/>
      <c r="E11" s="356"/>
      <c r="F11" s="356"/>
      <c r="G11" s="356"/>
      <c r="H11" s="356"/>
    </row>
    <row r="12" spans="1:17" ht="12" hidden="1">
      <c r="A12" s="358">
        <v>1996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22" t="s">
        <v>43</v>
      </c>
      <c r="L12" s="322" t="s">
        <v>43</v>
      </c>
    </row>
    <row r="13" spans="1:17" ht="12" hidden="1">
      <c r="A13" s="358">
        <v>1997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22" t="s">
        <v>43</v>
      </c>
      <c r="L13" s="322" t="s">
        <v>43</v>
      </c>
    </row>
    <row r="14" spans="1:17" ht="12" hidden="1">
      <c r="A14" s="358">
        <v>1998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22" t="s">
        <v>43</v>
      </c>
      <c r="L14" s="322" t="s">
        <v>43</v>
      </c>
    </row>
    <row r="15" spans="1:17" ht="12" hidden="1">
      <c r="A15" s="358">
        <v>1999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22" t="s">
        <v>43</v>
      </c>
      <c r="L15" s="322" t="s">
        <v>43</v>
      </c>
    </row>
    <row r="16" spans="1:17" ht="12">
      <c r="A16" s="359">
        <v>2000</v>
      </c>
      <c r="B16" s="293">
        <v>256916</v>
      </c>
      <c r="C16" s="293">
        <v>103450</v>
      </c>
      <c r="D16" s="293"/>
      <c r="E16" s="293">
        <v>98600</v>
      </c>
      <c r="F16" s="293"/>
      <c r="G16" s="293">
        <v>23226</v>
      </c>
      <c r="H16" s="293"/>
      <c r="I16" s="293">
        <v>31640</v>
      </c>
      <c r="J16" s="293"/>
      <c r="K16" s="322" t="s">
        <v>43</v>
      </c>
      <c r="L16" s="322" t="s">
        <v>43</v>
      </c>
      <c r="M16" s="468">
        <v>77.050883405790842</v>
      </c>
    </row>
    <row r="17" spans="1:24" ht="12">
      <c r="A17" s="359">
        <v>2001</v>
      </c>
      <c r="B17" s="293">
        <v>243896</v>
      </c>
      <c r="C17" s="293">
        <v>91558</v>
      </c>
      <c r="D17" s="293"/>
      <c r="E17" s="293">
        <v>97379</v>
      </c>
      <c r="F17" s="293"/>
      <c r="G17" s="293">
        <v>21135</v>
      </c>
      <c r="H17" s="293"/>
      <c r="I17" s="293">
        <v>33824</v>
      </c>
      <c r="J17" s="293"/>
      <c r="K17" s="322" t="s">
        <v>43</v>
      </c>
      <c r="L17" s="322" t="s">
        <v>43</v>
      </c>
      <c r="M17" s="468">
        <v>73.173658730939735</v>
      </c>
    </row>
    <row r="18" spans="1:24" ht="12">
      <c r="A18" s="359">
        <v>2002</v>
      </c>
      <c r="B18" s="293">
        <v>242717</v>
      </c>
      <c r="C18" s="293">
        <v>92666</v>
      </c>
      <c r="D18" s="293"/>
      <c r="E18" s="293">
        <v>97326</v>
      </c>
      <c r="F18" s="293"/>
      <c r="G18" s="293">
        <v>22750</v>
      </c>
      <c r="H18" s="293"/>
      <c r="I18" s="293">
        <v>29975</v>
      </c>
      <c r="J18" s="293"/>
      <c r="K18" s="322" t="s">
        <v>43</v>
      </c>
      <c r="L18" s="322" t="s">
        <v>43</v>
      </c>
      <c r="M18" s="468">
        <v>72.754190191971276</v>
      </c>
    </row>
    <row r="19" spans="1:24" ht="12">
      <c r="A19" s="358">
        <v>2003</v>
      </c>
      <c r="B19" s="293">
        <v>237014</v>
      </c>
      <c r="C19" s="293">
        <v>90144</v>
      </c>
      <c r="D19" s="293"/>
      <c r="E19" s="293">
        <v>80022</v>
      </c>
      <c r="F19" s="293"/>
      <c r="G19" s="293">
        <v>30360</v>
      </c>
      <c r="H19" s="293"/>
      <c r="I19" s="293">
        <v>36488</v>
      </c>
      <c r="J19" s="293"/>
      <c r="K19" s="322" t="s">
        <v>43</v>
      </c>
      <c r="L19" s="322" t="s">
        <v>43</v>
      </c>
      <c r="M19" s="468">
        <v>71.10849495309516</v>
      </c>
    </row>
    <row r="20" spans="1:24" ht="12">
      <c r="A20" s="360">
        <v>2004</v>
      </c>
      <c r="B20" s="293">
        <v>247993</v>
      </c>
      <c r="C20" s="293">
        <v>88261</v>
      </c>
      <c r="D20" s="293"/>
      <c r="E20" s="293">
        <v>108588</v>
      </c>
      <c r="F20" s="293"/>
      <c r="G20" s="293">
        <v>18226</v>
      </c>
      <c r="H20" s="293"/>
      <c r="I20" s="293">
        <v>32918</v>
      </c>
      <c r="J20" s="293"/>
      <c r="K20" s="322" t="s">
        <v>43</v>
      </c>
      <c r="L20" s="322" t="s">
        <v>43</v>
      </c>
      <c r="M20" s="468">
        <v>74.510612203079603</v>
      </c>
    </row>
    <row r="21" spans="1:24" ht="12">
      <c r="A21" s="361">
        <v>2005</v>
      </c>
      <c r="B21" s="293">
        <v>220563</v>
      </c>
      <c r="C21" s="293">
        <v>95302</v>
      </c>
      <c r="D21" s="293"/>
      <c r="E21" s="293">
        <v>72166</v>
      </c>
      <c r="F21" s="293"/>
      <c r="G21" s="293">
        <v>19695</v>
      </c>
      <c r="H21" s="293"/>
      <c r="I21" s="293">
        <v>33400</v>
      </c>
      <c r="J21" s="293"/>
      <c r="K21" s="322" t="s">
        <v>43</v>
      </c>
      <c r="L21" s="322" t="s">
        <v>43</v>
      </c>
      <c r="M21" s="468">
        <v>66.162693939308483</v>
      </c>
    </row>
    <row r="22" spans="1:24" ht="12">
      <c r="A22" s="361">
        <v>2006</v>
      </c>
      <c r="B22" s="293">
        <v>196510</v>
      </c>
      <c r="C22" s="293">
        <v>87585</v>
      </c>
      <c r="D22" s="293"/>
      <c r="E22" s="293">
        <v>70757</v>
      </c>
      <c r="F22" s="293"/>
      <c r="G22" s="293">
        <v>13282</v>
      </c>
      <c r="H22" s="293"/>
      <c r="I22" s="293">
        <v>24886</v>
      </c>
      <c r="J22" s="293"/>
      <c r="K22" s="322" t="s">
        <v>43</v>
      </c>
      <c r="L22" s="322" t="s">
        <v>43</v>
      </c>
      <c r="M22" s="468">
        <v>58.819532598580558</v>
      </c>
    </row>
    <row r="23" spans="1:24" ht="12">
      <c r="A23" s="359">
        <v>2007</v>
      </c>
      <c r="B23" s="293">
        <v>194303</v>
      </c>
      <c r="C23" s="293">
        <v>85703</v>
      </c>
      <c r="D23" s="293"/>
      <c r="E23" s="293">
        <v>69872</v>
      </c>
      <c r="F23" s="293"/>
      <c r="G23" s="293">
        <v>15267</v>
      </c>
      <c r="H23" s="293"/>
      <c r="I23" s="293">
        <v>23461</v>
      </c>
      <c r="J23" s="293"/>
      <c r="K23" s="322" t="s">
        <v>43</v>
      </c>
      <c r="L23" s="322" t="s">
        <v>43</v>
      </c>
      <c r="M23" s="468">
        <v>58.096885451036265</v>
      </c>
      <c r="R23" s="362"/>
      <c r="S23" s="362"/>
      <c r="T23" s="362"/>
      <c r="U23" s="362"/>
      <c r="V23" s="362"/>
      <c r="W23" s="341"/>
      <c r="X23" s="341"/>
    </row>
    <row r="24" spans="1:24" ht="12">
      <c r="A24" s="359">
        <v>2008</v>
      </c>
      <c r="B24" s="293">
        <v>201997</v>
      </c>
      <c r="C24" s="293">
        <v>83197</v>
      </c>
      <c r="D24" s="293"/>
      <c r="E24" s="293">
        <v>76574</v>
      </c>
      <c r="F24" s="293"/>
      <c r="G24" s="293">
        <v>18500</v>
      </c>
      <c r="H24" s="293"/>
      <c r="I24" s="293">
        <v>23726</v>
      </c>
      <c r="J24" s="293"/>
      <c r="K24" s="322" t="s">
        <v>43</v>
      </c>
      <c r="L24" s="322" t="s">
        <v>43</v>
      </c>
      <c r="M24" s="468">
        <v>60.108333489557801</v>
      </c>
      <c r="R24" s="341"/>
      <c r="S24" s="363"/>
      <c r="T24" s="363"/>
      <c r="U24" s="363"/>
      <c r="V24" s="363"/>
      <c r="W24" s="341"/>
      <c r="X24" s="341"/>
    </row>
    <row r="25" spans="1:24" ht="12">
      <c r="A25" s="358">
        <v>2009</v>
      </c>
      <c r="B25" s="293">
        <v>206757</v>
      </c>
      <c r="C25" s="293">
        <v>83786</v>
      </c>
      <c r="D25" s="293"/>
      <c r="E25" s="293">
        <v>75499</v>
      </c>
      <c r="F25" s="293"/>
      <c r="G25" s="293">
        <v>20335</v>
      </c>
      <c r="H25" s="293"/>
      <c r="I25" s="293">
        <v>27137</v>
      </c>
      <c r="J25" s="293"/>
      <c r="K25" s="322" t="s">
        <v>43</v>
      </c>
      <c r="L25" s="322" t="s">
        <v>43</v>
      </c>
      <c r="M25" s="468">
        <v>61.521418548102027</v>
      </c>
      <c r="R25" s="341"/>
      <c r="S25" s="341"/>
      <c r="T25" s="341"/>
      <c r="U25" s="341"/>
      <c r="V25" s="341"/>
      <c r="W25" s="341"/>
      <c r="X25" s="341"/>
    </row>
    <row r="26" spans="1:24" ht="12">
      <c r="A26" s="358">
        <v>2010</v>
      </c>
      <c r="B26" s="293">
        <v>174273</v>
      </c>
      <c r="C26" s="293">
        <v>76302</v>
      </c>
      <c r="D26" s="293"/>
      <c r="E26" s="293">
        <v>57909</v>
      </c>
      <c r="F26" s="364" t="s">
        <v>123</v>
      </c>
      <c r="G26" s="293">
        <v>14109</v>
      </c>
      <c r="H26" s="364" t="s">
        <v>123</v>
      </c>
      <c r="I26" s="293">
        <v>25953</v>
      </c>
      <c r="J26" s="293"/>
      <c r="K26" s="322" t="s">
        <v>43</v>
      </c>
      <c r="L26" s="322" t="s">
        <v>43</v>
      </c>
      <c r="M26" s="468">
        <v>51.694464780025697</v>
      </c>
      <c r="R26" s="341"/>
      <c r="S26" s="341"/>
      <c r="T26" s="341"/>
      <c r="U26" s="341"/>
      <c r="V26" s="341"/>
      <c r="W26" s="341"/>
      <c r="X26" s="341"/>
    </row>
    <row r="27" spans="1:24" ht="12">
      <c r="A27" s="358">
        <v>2011</v>
      </c>
      <c r="B27" s="293">
        <v>197753</v>
      </c>
      <c r="C27" s="293">
        <v>68036</v>
      </c>
      <c r="D27" s="365" t="s">
        <v>150</v>
      </c>
      <c r="E27" s="293">
        <v>81145</v>
      </c>
      <c r="F27" s="293"/>
      <c r="G27" s="293">
        <v>22785</v>
      </c>
      <c r="H27" s="293"/>
      <c r="I27" s="293">
        <v>25787</v>
      </c>
      <c r="J27" s="293"/>
      <c r="K27" s="322" t="s">
        <v>43</v>
      </c>
      <c r="L27" s="322" t="s">
        <v>43</v>
      </c>
      <c r="M27" s="468">
        <v>58.087782158406434</v>
      </c>
    </row>
    <row r="28" spans="1:24" ht="12">
      <c r="A28" s="358">
        <v>2012</v>
      </c>
      <c r="B28" s="293">
        <v>192371</v>
      </c>
      <c r="C28" s="293">
        <v>62393</v>
      </c>
      <c r="D28" s="293"/>
      <c r="E28" s="293">
        <v>81617</v>
      </c>
      <c r="F28" s="293"/>
      <c r="G28" s="293">
        <v>22290</v>
      </c>
      <c r="H28" s="293"/>
      <c r="I28" s="293">
        <v>26071</v>
      </c>
      <c r="J28" s="293"/>
      <c r="K28" s="322" t="s">
        <v>43</v>
      </c>
      <c r="L28" s="322" t="s">
        <v>43</v>
      </c>
      <c r="M28" s="468">
        <v>55.889292304098689</v>
      </c>
    </row>
    <row r="29" spans="1:24" ht="12">
      <c r="A29" s="366">
        <v>2013</v>
      </c>
      <c r="B29" s="293">
        <v>194159</v>
      </c>
      <c r="C29" s="293">
        <v>76766</v>
      </c>
      <c r="D29" s="293"/>
      <c r="E29" s="293">
        <v>78602</v>
      </c>
      <c r="F29" s="293"/>
      <c r="G29" s="293">
        <v>20496</v>
      </c>
      <c r="H29" s="293"/>
      <c r="I29" s="293">
        <v>18295</v>
      </c>
      <c r="J29" s="293"/>
      <c r="K29" s="322" t="s">
        <v>43</v>
      </c>
      <c r="L29" s="322" t="s">
        <v>43</v>
      </c>
      <c r="M29" s="468">
        <v>55.64216652500042</v>
      </c>
    </row>
    <row r="30" spans="1:24" ht="12">
      <c r="A30" s="366">
        <v>2014</v>
      </c>
      <c r="B30" s="293">
        <v>153634</v>
      </c>
      <c r="C30" s="293">
        <v>27428</v>
      </c>
      <c r="D30" s="365" t="s">
        <v>92</v>
      </c>
      <c r="E30" s="293">
        <v>81601</v>
      </c>
      <c r="F30" s="293"/>
      <c r="G30" s="293">
        <v>24482</v>
      </c>
      <c r="H30" s="293"/>
      <c r="I30" s="293">
        <v>20123</v>
      </c>
      <c r="J30" s="293"/>
      <c r="K30" s="322" t="s">
        <v>43</v>
      </c>
      <c r="L30" s="322" t="s">
        <v>43</v>
      </c>
      <c r="M30" s="468">
        <v>43.510066131426257</v>
      </c>
    </row>
    <row r="31" spans="1:24" ht="12">
      <c r="A31" s="366">
        <v>2015</v>
      </c>
      <c r="B31" s="293">
        <v>157574</v>
      </c>
      <c r="C31" s="293">
        <v>6395</v>
      </c>
      <c r="D31" s="365" t="s">
        <v>92</v>
      </c>
      <c r="E31" s="293">
        <v>95254</v>
      </c>
      <c r="F31" s="293"/>
      <c r="G31" s="293">
        <v>28888</v>
      </c>
      <c r="H31" s="293"/>
      <c r="I31" s="293">
        <v>27037</v>
      </c>
      <c r="J31" s="293"/>
      <c r="K31" s="322" t="s">
        <v>43</v>
      </c>
      <c r="L31" s="322" t="s">
        <v>43</v>
      </c>
      <c r="M31" s="468">
        <v>44.061976572833096</v>
      </c>
    </row>
    <row r="32" spans="1:24" ht="12">
      <c r="A32" s="366">
        <v>2016</v>
      </c>
      <c r="B32" s="293">
        <v>226835</v>
      </c>
      <c r="C32" s="293">
        <v>81045</v>
      </c>
      <c r="D32" s="365" t="s">
        <v>92</v>
      </c>
      <c r="E32" s="293">
        <v>94489</v>
      </c>
      <c r="F32" s="293"/>
      <c r="G32" s="293">
        <v>22960</v>
      </c>
      <c r="H32" s="293"/>
      <c r="I32" s="293">
        <v>28341</v>
      </c>
      <c r="J32" s="293"/>
      <c r="K32" s="322" t="s">
        <v>43</v>
      </c>
      <c r="L32" s="322" t="s">
        <v>43</v>
      </c>
      <c r="M32" s="468">
        <v>62.096268858352289</v>
      </c>
      <c r="Q32" s="349"/>
    </row>
    <row r="33" spans="1:22" ht="12">
      <c r="A33" s="366">
        <v>2017</v>
      </c>
      <c r="B33" s="293">
        <v>360642</v>
      </c>
      <c r="C33" s="293">
        <v>224496</v>
      </c>
      <c r="D33" s="293"/>
      <c r="E33" s="293">
        <v>82713</v>
      </c>
      <c r="F33" s="293"/>
      <c r="G33" s="293">
        <v>19945</v>
      </c>
      <c r="H33" s="293"/>
      <c r="I33" s="293">
        <v>25090</v>
      </c>
      <c r="J33" s="293"/>
      <c r="K33" s="322">
        <v>6398</v>
      </c>
      <c r="L33" s="322">
        <v>2000</v>
      </c>
      <c r="M33" s="468">
        <v>97.762088991633448</v>
      </c>
      <c r="N33" s="349"/>
      <c r="Q33" s="349"/>
    </row>
    <row r="34" spans="1:22" ht="12">
      <c r="A34" s="366">
        <v>2018</v>
      </c>
      <c r="B34" s="293">
        <v>327917</v>
      </c>
      <c r="C34" s="293">
        <v>200235</v>
      </c>
      <c r="D34" s="293"/>
      <c r="E34" s="293">
        <v>76887</v>
      </c>
      <c r="F34" s="293"/>
      <c r="G34" s="293">
        <v>18984</v>
      </c>
      <c r="H34" s="293"/>
      <c r="I34" s="293">
        <v>18497</v>
      </c>
      <c r="J34" s="293"/>
      <c r="K34" s="322">
        <v>8314</v>
      </c>
      <c r="L34" s="322">
        <v>5000</v>
      </c>
      <c r="M34" s="468">
        <v>88.057081876756556</v>
      </c>
    </row>
    <row r="35" spans="1:22" s="349" customFormat="1" ht="12">
      <c r="A35" s="358">
        <v>2019</v>
      </c>
      <c r="B35" s="293">
        <v>402215</v>
      </c>
      <c r="C35" s="293">
        <v>258043</v>
      </c>
      <c r="D35" s="293"/>
      <c r="E35" s="293">
        <v>76285</v>
      </c>
      <c r="F35" s="293"/>
      <c r="G35" s="293">
        <v>19502</v>
      </c>
      <c r="H35" s="293"/>
      <c r="I35" s="293">
        <v>25643</v>
      </c>
      <c r="J35" s="293"/>
      <c r="K35" s="322">
        <v>20742</v>
      </c>
      <c r="L35" s="322">
        <v>2000</v>
      </c>
      <c r="M35" s="468">
        <v>107.13111859148341</v>
      </c>
      <c r="O35" s="340"/>
    </row>
    <row r="36" spans="1:22" s="368" customFormat="1" ht="12">
      <c r="A36" s="367">
        <v>2020</v>
      </c>
      <c r="B36" s="293">
        <v>134807</v>
      </c>
      <c r="C36" s="293">
        <v>90732</v>
      </c>
      <c r="D36" s="293" t="s">
        <v>95</v>
      </c>
      <c r="E36" s="293">
        <v>27925</v>
      </c>
      <c r="F36" s="293" t="s">
        <v>95</v>
      </c>
      <c r="G36" s="293">
        <v>5210</v>
      </c>
      <c r="H36" s="293" t="s">
        <v>95</v>
      </c>
      <c r="I36" s="293">
        <v>10940</v>
      </c>
      <c r="J36" s="293" t="s">
        <v>95</v>
      </c>
      <c r="K36" s="481">
        <v>0</v>
      </c>
      <c r="L36" s="481">
        <v>0</v>
      </c>
      <c r="M36" s="468">
        <v>35.829521993081116</v>
      </c>
      <c r="O36" s="340"/>
    </row>
    <row r="37" spans="1:22" ht="12">
      <c r="A37" s="367">
        <v>2021</v>
      </c>
      <c r="B37" s="293">
        <v>121689</v>
      </c>
      <c r="C37" s="293">
        <v>88393</v>
      </c>
      <c r="D37" s="293" t="s">
        <v>95</v>
      </c>
      <c r="E37" s="293">
        <v>19655</v>
      </c>
      <c r="F37" s="293" t="s">
        <v>95</v>
      </c>
      <c r="G37" s="293">
        <v>4008</v>
      </c>
      <c r="H37" s="293" t="s">
        <v>95</v>
      </c>
      <c r="I37" s="293">
        <v>9633</v>
      </c>
      <c r="J37" s="293" t="s">
        <v>95</v>
      </c>
      <c r="K37" s="481">
        <v>0</v>
      </c>
      <c r="L37" s="481">
        <v>0</v>
      </c>
      <c r="M37" s="468">
        <v>32.311829641521349</v>
      </c>
    </row>
    <row r="38" spans="1:22" ht="12">
      <c r="A38" s="358">
        <v>2022</v>
      </c>
      <c r="B38" s="293">
        <v>411335</v>
      </c>
      <c r="C38" s="293">
        <v>288054</v>
      </c>
      <c r="D38" s="293"/>
      <c r="E38" s="293">
        <v>67621</v>
      </c>
      <c r="F38" s="293"/>
      <c r="G38" s="293">
        <v>16271</v>
      </c>
      <c r="H38" s="293"/>
      <c r="I38" s="293">
        <v>30886</v>
      </c>
      <c r="J38" s="293"/>
      <c r="K38" s="481">
        <v>4003</v>
      </c>
      <c r="L38" s="481">
        <v>4500</v>
      </c>
      <c r="M38" s="469">
        <v>107.62632326856854</v>
      </c>
    </row>
    <row r="39" spans="1:22" ht="12">
      <c r="A39" s="358">
        <v>2023</v>
      </c>
      <c r="B39" s="293">
        <v>509212</v>
      </c>
      <c r="C39" s="293">
        <v>351056</v>
      </c>
      <c r="D39" s="293"/>
      <c r="E39" s="293">
        <v>53768</v>
      </c>
      <c r="F39" s="293"/>
      <c r="G39" s="293">
        <v>14098</v>
      </c>
      <c r="H39" s="293"/>
      <c r="I39" s="293">
        <v>36368</v>
      </c>
      <c r="J39" s="293"/>
      <c r="K39" s="481">
        <v>9053</v>
      </c>
      <c r="L39" s="303">
        <v>44869</v>
      </c>
      <c r="M39" s="469">
        <v>131.70235245584701</v>
      </c>
    </row>
    <row r="40" spans="1:22" ht="12">
      <c r="A40" s="358">
        <v>2024</v>
      </c>
      <c r="B40" s="293">
        <v>406890</v>
      </c>
      <c r="C40" s="293">
        <v>357060</v>
      </c>
      <c r="D40" s="293"/>
      <c r="E40" s="293">
        <v>80</v>
      </c>
      <c r="F40" s="293" t="s">
        <v>294</v>
      </c>
      <c r="G40" s="293">
        <v>2416</v>
      </c>
      <c r="H40" s="293"/>
      <c r="I40" s="293">
        <v>37816</v>
      </c>
      <c r="J40" s="293"/>
      <c r="K40" s="660">
        <v>7318</v>
      </c>
      <c r="L40" s="303">
        <v>2200</v>
      </c>
      <c r="M40" s="469">
        <v>104.7053997816804</v>
      </c>
    </row>
    <row r="41" spans="1:22" ht="12">
      <c r="A41" s="369"/>
      <c r="B41" s="370"/>
      <c r="C41" s="370"/>
      <c r="D41" s="370"/>
      <c r="E41" s="370"/>
      <c r="F41" s="370"/>
      <c r="G41" s="370"/>
      <c r="H41" s="370"/>
      <c r="I41" s="370"/>
      <c r="J41" s="370"/>
      <c r="K41" s="481"/>
      <c r="L41" s="481"/>
    </row>
    <row r="42" spans="1:22" ht="11.25">
      <c r="A42" s="340" t="s">
        <v>1</v>
      </c>
      <c r="I42" s="371"/>
      <c r="J42" s="371"/>
    </row>
    <row r="43" spans="1:22" ht="11.25" customHeight="1">
      <c r="A43" s="340" t="s">
        <v>203</v>
      </c>
      <c r="B43" s="68"/>
      <c r="C43" s="68"/>
      <c r="D43" s="68"/>
      <c r="E43" s="68"/>
      <c r="F43" s="462"/>
      <c r="P43" s="158"/>
      <c r="Q43" s="158"/>
      <c r="R43" s="158"/>
      <c r="S43" s="158"/>
      <c r="T43" s="158"/>
      <c r="U43" s="158"/>
      <c r="V43" s="372"/>
    </row>
    <row r="44" spans="1:22" ht="11.25" customHeight="1">
      <c r="A44" s="340" t="s">
        <v>204</v>
      </c>
      <c r="B44" s="68"/>
      <c r="C44" s="68"/>
      <c r="D44" s="68"/>
      <c r="E44" s="68"/>
      <c r="F44" s="462"/>
      <c r="P44" s="373"/>
      <c r="Q44" s="373"/>
      <c r="R44" s="373"/>
      <c r="S44" s="374"/>
      <c r="T44" s="373"/>
      <c r="U44" s="373"/>
      <c r="V44" s="375"/>
    </row>
    <row r="45" spans="1:22" ht="12" customHeight="1">
      <c r="A45" s="340" t="s">
        <v>205</v>
      </c>
      <c r="B45" s="68"/>
      <c r="C45" s="68"/>
      <c r="D45" s="68"/>
      <c r="E45" s="68"/>
      <c r="F45" s="462"/>
      <c r="P45" s="373"/>
      <c r="Q45" s="373"/>
      <c r="R45" s="373"/>
      <c r="S45" s="374"/>
      <c r="T45" s="481"/>
      <c r="U45" s="481"/>
      <c r="V45" s="375"/>
    </row>
    <row r="46" spans="1:22" ht="12">
      <c r="A46" s="597" t="s">
        <v>206</v>
      </c>
      <c r="B46" s="597"/>
      <c r="C46" s="597"/>
      <c r="D46" s="597"/>
      <c r="E46" s="597"/>
      <c r="F46" s="376"/>
      <c r="P46" s="373"/>
      <c r="Q46" s="373"/>
      <c r="R46" s="373"/>
      <c r="S46" s="374"/>
      <c r="T46" s="481"/>
      <c r="U46" s="481"/>
      <c r="V46" s="375"/>
    </row>
    <row r="47" spans="1:22" ht="11.25">
      <c r="A47" s="597" t="s">
        <v>207</v>
      </c>
      <c r="B47" s="597"/>
      <c r="C47" s="597"/>
      <c r="D47" s="597"/>
      <c r="E47" s="597"/>
      <c r="P47" s="373"/>
      <c r="Q47" s="373"/>
      <c r="R47" s="373"/>
      <c r="S47" s="373"/>
      <c r="T47" s="373"/>
      <c r="U47" s="373"/>
      <c r="V47" s="373"/>
    </row>
    <row r="48" spans="1:22" ht="11.25">
      <c r="A48" s="377" t="s">
        <v>208</v>
      </c>
      <c r="B48" s="376"/>
      <c r="C48" s="376"/>
      <c r="D48" s="376"/>
      <c r="E48" s="376"/>
    </row>
    <row r="49" spans="1:19" s="349" customFormat="1" ht="11.25">
      <c r="A49" s="340" t="s">
        <v>209</v>
      </c>
      <c r="B49" s="378"/>
      <c r="C49" s="378"/>
      <c r="D49" s="378"/>
      <c r="E49" s="378"/>
      <c r="F49" s="378"/>
      <c r="G49" s="378"/>
      <c r="H49" s="378"/>
      <c r="I49" s="378"/>
      <c r="J49" s="378"/>
    </row>
    <row r="50" spans="1:19" s="349" customFormat="1" ht="11.25">
      <c r="A50" s="340" t="s">
        <v>295</v>
      </c>
      <c r="B50" s="378"/>
      <c r="C50" s="378"/>
      <c r="D50" s="378"/>
      <c r="E50" s="378"/>
      <c r="F50" s="378"/>
      <c r="G50" s="378"/>
      <c r="H50" s="378"/>
      <c r="I50" s="378"/>
      <c r="J50" s="378"/>
    </row>
    <row r="51" spans="1:19" ht="12.75" customHeight="1">
      <c r="A51" s="349"/>
      <c r="L51" s="342"/>
    </row>
    <row r="52" spans="1:19" ht="12.75" customHeight="1">
      <c r="L52" s="349"/>
    </row>
    <row r="53" spans="1:19" ht="11.25">
      <c r="A53" s="340" t="s">
        <v>210</v>
      </c>
      <c r="S53" s="379"/>
    </row>
    <row r="57" spans="1:19" ht="12.75" customHeight="1">
      <c r="A57" s="340" t="s">
        <v>0</v>
      </c>
    </row>
  </sheetData>
  <mergeCells count="11">
    <mergeCell ref="M9:M10"/>
    <mergeCell ref="N9:O9"/>
    <mergeCell ref="C10:D10"/>
    <mergeCell ref="E10:F10"/>
    <mergeCell ref="G10:H10"/>
    <mergeCell ref="I10:J10"/>
    <mergeCell ref="A46:E46"/>
    <mergeCell ref="A47:E47"/>
    <mergeCell ref="K8:L8"/>
    <mergeCell ref="A9:A10"/>
    <mergeCell ref="B9:L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131C-1209-4AC7-A8C4-658121BACAA0}">
  <sheetPr>
    <tabColor rgb="FF006600"/>
  </sheetPr>
  <dimension ref="A5:S40"/>
  <sheetViews>
    <sheetView tabSelected="1" workbookViewId="0">
      <selection activeCell="G25" sqref="G25"/>
    </sheetView>
  </sheetViews>
  <sheetFormatPr baseColWidth="10" defaultRowHeight="12.75"/>
  <cols>
    <col min="1" max="1" width="35.140625" style="123" customWidth="1"/>
    <col min="2" max="16384" width="11.42578125" style="123"/>
  </cols>
  <sheetData>
    <row r="5" spans="1:10" s="664" customFormat="1" ht="12.75" customHeight="1">
      <c r="A5" s="343" t="s">
        <v>195</v>
      </c>
      <c r="B5" s="661"/>
      <c r="C5" s="661"/>
      <c r="D5" s="662"/>
      <c r="E5" s="663"/>
      <c r="F5" s="663"/>
      <c r="G5" s="661"/>
      <c r="J5" s="665"/>
    </row>
    <row r="7" spans="1:10">
      <c r="A7" s="666" t="s">
        <v>297</v>
      </c>
      <c r="D7" s="243"/>
      <c r="E7" s="243"/>
      <c r="G7" s="243"/>
    </row>
    <row r="9" spans="1:10" s="219" customFormat="1" ht="17.25" customHeight="1">
      <c r="A9" s="667" t="s">
        <v>298</v>
      </c>
      <c r="B9" s="668" t="s">
        <v>269</v>
      </c>
      <c r="C9" s="669"/>
      <c r="D9" s="669"/>
      <c r="E9" s="669"/>
    </row>
    <row r="10" spans="1:10" s="219" customFormat="1" ht="18" customHeight="1">
      <c r="A10" s="670"/>
      <c r="B10" s="103">
        <v>2021</v>
      </c>
      <c r="C10" s="103">
        <v>2022</v>
      </c>
      <c r="D10" s="103">
        <v>2023</v>
      </c>
      <c r="E10" s="671">
        <v>2024</v>
      </c>
    </row>
    <row r="11" spans="1:10" s="219" customFormat="1" ht="12">
      <c r="A11" s="113"/>
      <c r="B11" s="113"/>
      <c r="C11" s="113"/>
      <c r="D11" s="113"/>
      <c r="E11" s="113"/>
    </row>
    <row r="12" spans="1:10" s="251" customFormat="1" ht="12">
      <c r="A12" s="672" t="s">
        <v>284</v>
      </c>
      <c r="B12" s="673">
        <v>511</v>
      </c>
      <c r="C12" s="673">
        <v>1308</v>
      </c>
      <c r="D12" s="673">
        <v>1027</v>
      </c>
      <c r="E12" s="673">
        <v>1427</v>
      </c>
    </row>
    <row r="13" spans="1:10" s="251" customFormat="1" ht="12">
      <c r="A13" s="674" t="s">
        <v>198</v>
      </c>
      <c r="B13" s="673">
        <v>207</v>
      </c>
      <c r="C13" s="673">
        <v>407</v>
      </c>
      <c r="D13" s="673">
        <v>270</v>
      </c>
      <c r="E13" s="675" t="s">
        <v>89</v>
      </c>
    </row>
    <row r="14" spans="1:10" s="251" customFormat="1" ht="12">
      <c r="A14" s="674" t="s">
        <v>197</v>
      </c>
      <c r="B14" s="673">
        <v>304</v>
      </c>
      <c r="C14" s="673">
        <v>901</v>
      </c>
      <c r="D14" s="673">
        <v>757</v>
      </c>
      <c r="E14" s="673">
        <v>1427</v>
      </c>
    </row>
    <row r="15" spans="1:10" s="251" customFormat="1" ht="12">
      <c r="A15" s="672" t="s">
        <v>283</v>
      </c>
      <c r="B15" s="673">
        <v>427</v>
      </c>
      <c r="C15" s="673">
        <v>1235</v>
      </c>
      <c r="D15" s="673">
        <v>1004</v>
      </c>
      <c r="E15" s="673">
        <v>1464</v>
      </c>
    </row>
    <row r="16" spans="1:10" s="251" customFormat="1" ht="12">
      <c r="A16" s="674" t="s">
        <v>198</v>
      </c>
      <c r="B16" s="673">
        <v>98</v>
      </c>
      <c r="C16" s="673">
        <v>314</v>
      </c>
      <c r="D16" s="673">
        <v>212</v>
      </c>
      <c r="E16" s="675" t="s">
        <v>89</v>
      </c>
    </row>
    <row r="17" spans="1:5" s="251" customFormat="1" ht="12">
      <c r="A17" s="674" t="s">
        <v>197</v>
      </c>
      <c r="B17" s="673">
        <v>329</v>
      </c>
      <c r="C17" s="673">
        <v>921</v>
      </c>
      <c r="D17" s="673">
        <v>792</v>
      </c>
      <c r="E17" s="673">
        <v>1464</v>
      </c>
    </row>
    <row r="18" spans="1:5" s="251" customFormat="1" ht="12">
      <c r="A18" s="672" t="s">
        <v>282</v>
      </c>
      <c r="B18" s="673">
        <v>101</v>
      </c>
      <c r="C18" s="673">
        <v>382</v>
      </c>
      <c r="D18" s="673">
        <v>323</v>
      </c>
      <c r="E18" s="673">
        <v>330</v>
      </c>
    </row>
    <row r="19" spans="1:5" s="251" customFormat="1" ht="12">
      <c r="A19" s="674" t="s">
        <v>198</v>
      </c>
      <c r="B19" s="673">
        <v>15</v>
      </c>
      <c r="C19" s="673">
        <v>73</v>
      </c>
      <c r="D19" s="673">
        <v>35</v>
      </c>
      <c r="E19" s="675" t="s">
        <v>89</v>
      </c>
    </row>
    <row r="20" spans="1:5" s="251" customFormat="1" ht="12">
      <c r="A20" s="674" t="s">
        <v>197</v>
      </c>
      <c r="B20" s="673">
        <v>86</v>
      </c>
      <c r="C20" s="673">
        <v>309</v>
      </c>
      <c r="D20" s="673">
        <v>288</v>
      </c>
      <c r="E20" s="673">
        <v>330</v>
      </c>
    </row>
    <row r="21" spans="1:5" s="251" customFormat="1" ht="12">
      <c r="A21" s="672" t="s">
        <v>281</v>
      </c>
      <c r="B21" s="673">
        <v>91</v>
      </c>
      <c r="C21" s="673">
        <v>133</v>
      </c>
      <c r="D21" s="673">
        <v>118</v>
      </c>
      <c r="E21" s="673">
        <v>93</v>
      </c>
    </row>
    <row r="22" spans="1:5" s="251" customFormat="1" ht="12">
      <c r="A22" s="674" t="s">
        <v>198</v>
      </c>
      <c r="B22" s="673">
        <v>19</v>
      </c>
      <c r="C22" s="673">
        <v>14</v>
      </c>
      <c r="D22" s="673">
        <v>26</v>
      </c>
      <c r="E22" s="675" t="s">
        <v>89</v>
      </c>
    </row>
    <row r="23" spans="1:5" s="251" customFormat="1" ht="12">
      <c r="A23" s="674" t="s">
        <v>197</v>
      </c>
      <c r="B23" s="673">
        <v>72</v>
      </c>
      <c r="C23" s="673">
        <v>119</v>
      </c>
      <c r="D23" s="673">
        <v>92</v>
      </c>
      <c r="E23" s="673">
        <v>93</v>
      </c>
    </row>
    <row r="24" spans="1:5" s="251" customFormat="1" ht="38.25" customHeight="1">
      <c r="A24" s="676" t="s">
        <v>280</v>
      </c>
      <c r="B24" s="673">
        <v>500</v>
      </c>
      <c r="C24" s="673">
        <v>1302</v>
      </c>
      <c r="D24" s="673">
        <v>1393</v>
      </c>
      <c r="E24" s="673">
        <v>1476</v>
      </c>
    </row>
    <row r="25" spans="1:5" s="251" customFormat="1" ht="29.25" customHeight="1">
      <c r="A25" s="676" t="s">
        <v>279</v>
      </c>
      <c r="B25" s="673">
        <v>225</v>
      </c>
      <c r="C25" s="673">
        <v>601</v>
      </c>
      <c r="D25" s="673">
        <v>514</v>
      </c>
      <c r="E25" s="673">
        <v>115</v>
      </c>
    </row>
    <row r="26" spans="1:5" s="251" customFormat="1" ht="18.75" customHeight="1">
      <c r="A26" s="672" t="s">
        <v>277</v>
      </c>
      <c r="B26" s="673">
        <v>332</v>
      </c>
      <c r="C26" s="673">
        <v>1055</v>
      </c>
      <c r="D26" s="673">
        <v>1172</v>
      </c>
      <c r="E26" s="673">
        <v>1366</v>
      </c>
    </row>
    <row r="27" spans="1:5" s="219" customFormat="1" ht="16.5" customHeight="1">
      <c r="A27" s="677" t="s">
        <v>299</v>
      </c>
      <c r="B27" s="3">
        <v>2187</v>
      </c>
      <c r="C27" s="3">
        <v>6016</v>
      </c>
      <c r="D27" s="3">
        <v>5979</v>
      </c>
      <c r="E27" s="3">
        <v>5422</v>
      </c>
    </row>
    <row r="28" spans="1:5" s="219" customFormat="1" ht="12"/>
    <row r="29" spans="1:5" s="219" customFormat="1" ht="12"/>
    <row r="30" spans="1:5" s="219" customFormat="1" ht="12"/>
    <row r="31" spans="1:5" s="219" customFormat="1" ht="12">
      <c r="A31" s="219" t="s">
        <v>1</v>
      </c>
    </row>
    <row r="32" spans="1:5" s="219" customFormat="1" ht="12">
      <c r="A32" s="108" t="s">
        <v>300</v>
      </c>
    </row>
    <row r="33" spans="1:19" s="219" customFormat="1" ht="12"/>
    <row r="34" spans="1:19" s="664" customFormat="1" ht="11.25">
      <c r="A34" s="664" t="s">
        <v>210</v>
      </c>
      <c r="B34" s="661"/>
      <c r="C34" s="661"/>
      <c r="D34" s="661"/>
      <c r="E34" s="661"/>
      <c r="F34" s="661"/>
      <c r="G34" s="661"/>
      <c r="H34" s="661"/>
      <c r="I34" s="661"/>
      <c r="J34" s="661"/>
      <c r="S34" s="678"/>
    </row>
    <row r="35" spans="1:19" s="664" customFormat="1" ht="12.75" customHeight="1">
      <c r="B35" s="661"/>
      <c r="C35" s="661"/>
      <c r="D35" s="661"/>
      <c r="E35" s="661"/>
      <c r="F35" s="661"/>
      <c r="G35" s="661"/>
      <c r="H35" s="661"/>
      <c r="I35" s="661"/>
      <c r="J35" s="661"/>
    </row>
    <row r="36" spans="1:19" s="664" customFormat="1" ht="12.75" customHeight="1">
      <c r="B36" s="661"/>
      <c r="C36" s="661"/>
      <c r="D36" s="661"/>
      <c r="E36" s="661"/>
      <c r="F36" s="661"/>
      <c r="G36" s="661"/>
      <c r="H36" s="661"/>
      <c r="I36" s="661"/>
      <c r="J36" s="661"/>
    </row>
    <row r="37" spans="1:19" s="664" customFormat="1" ht="12.75" customHeight="1">
      <c r="B37" s="661"/>
      <c r="C37" s="661"/>
      <c r="D37" s="661"/>
      <c r="E37" s="661"/>
      <c r="F37" s="661"/>
      <c r="G37" s="661"/>
      <c r="H37" s="661"/>
      <c r="I37" s="661"/>
      <c r="J37" s="661"/>
    </row>
    <row r="38" spans="1:19" s="664" customFormat="1" ht="12.75" customHeight="1">
      <c r="A38" s="664" t="s">
        <v>0</v>
      </c>
      <c r="B38" s="661"/>
      <c r="C38" s="661"/>
      <c r="D38" s="661"/>
      <c r="E38" s="661"/>
      <c r="F38" s="661"/>
      <c r="G38" s="661"/>
      <c r="H38" s="661"/>
      <c r="I38" s="661"/>
      <c r="J38" s="661"/>
    </row>
    <row r="39" spans="1:19" s="664" customFormat="1" ht="12.75" customHeight="1">
      <c r="B39" s="661"/>
      <c r="C39" s="661"/>
      <c r="D39" s="661"/>
      <c r="E39" s="661"/>
      <c r="F39" s="661"/>
      <c r="G39" s="661"/>
      <c r="H39" s="661"/>
      <c r="I39" s="661"/>
      <c r="J39" s="661"/>
    </row>
    <row r="40" spans="1:19" ht="12" customHeight="1"/>
  </sheetData>
  <mergeCells count="2">
    <mergeCell ref="A9:A10"/>
    <mergeCell ref="B9:E9"/>
  </mergeCells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E5AB-3AB8-4C19-B48A-49D2BB6D949A}">
  <sheetPr>
    <tabColor rgb="FF006600"/>
  </sheetPr>
  <dimension ref="A1:T37"/>
  <sheetViews>
    <sheetView workbookViewId="0">
      <selection activeCell="G10" sqref="G10"/>
    </sheetView>
  </sheetViews>
  <sheetFormatPr baseColWidth="10" defaultColWidth="10.85546875" defaultRowHeight="12.75"/>
  <cols>
    <col min="1" max="1" width="40.140625" style="107" customWidth="1"/>
    <col min="2" max="16384" width="10.85546875" style="107"/>
  </cols>
  <sheetData>
    <row r="1" spans="1:14" s="340" customFormat="1" ht="12.75" customHeight="1"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4" s="340" customFormat="1" ht="37.5" customHeight="1">
      <c r="B2" s="341"/>
      <c r="C2" s="341"/>
      <c r="D2" s="341"/>
      <c r="E2" s="341"/>
      <c r="F2" s="341"/>
      <c r="G2" s="341"/>
      <c r="H2" s="341"/>
      <c r="I2" s="341"/>
      <c r="J2" s="341"/>
      <c r="K2" s="341"/>
      <c r="N2" s="342"/>
    </row>
    <row r="3" spans="1:14" s="340" customFormat="1" ht="12.75" customHeight="1">
      <c r="B3" s="341"/>
      <c r="C3" s="341"/>
      <c r="D3" s="341"/>
      <c r="E3" s="341"/>
      <c r="F3" s="341"/>
      <c r="G3" s="341"/>
      <c r="H3" s="341"/>
      <c r="I3" s="341"/>
      <c r="J3" s="341"/>
      <c r="K3" s="341"/>
      <c r="N3" s="342"/>
    </row>
    <row r="4" spans="1:14" s="340" customFormat="1" ht="12.75" customHeight="1">
      <c r="B4" s="341"/>
      <c r="C4" s="341"/>
      <c r="D4" s="341"/>
      <c r="E4" s="341"/>
      <c r="F4" s="341"/>
      <c r="G4" s="341"/>
      <c r="H4" s="341"/>
      <c r="I4" s="341"/>
      <c r="J4" s="341"/>
      <c r="K4" s="341"/>
      <c r="N4" s="342"/>
    </row>
    <row r="5" spans="1:14" s="340" customFormat="1" ht="12.75" customHeight="1">
      <c r="A5" s="343" t="s">
        <v>195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N5" s="342"/>
    </row>
    <row r="6" spans="1:14" s="340" customFormat="1" ht="12.75" customHeight="1">
      <c r="B6" s="341"/>
      <c r="C6" s="341"/>
      <c r="D6" s="341"/>
      <c r="E6" s="341"/>
      <c r="F6" s="341"/>
      <c r="G6" s="341"/>
      <c r="H6" s="341"/>
      <c r="I6" s="341"/>
      <c r="J6" s="341"/>
      <c r="K6" s="341"/>
    </row>
    <row r="7" spans="1:14" s="346" customFormat="1" ht="12">
      <c r="A7" s="679" t="s">
        <v>301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</row>
    <row r="9" spans="1:14" ht="14.25" customHeight="1">
      <c r="A9" s="612" t="s">
        <v>285</v>
      </c>
      <c r="B9" s="561" t="s">
        <v>127</v>
      </c>
      <c r="C9" s="562"/>
      <c r="D9" s="562"/>
      <c r="E9" s="562"/>
    </row>
    <row r="10" spans="1:14" ht="18" customHeight="1">
      <c r="A10" s="612"/>
      <c r="B10" s="486">
        <v>2021</v>
      </c>
      <c r="C10" s="486">
        <v>2022</v>
      </c>
      <c r="D10" s="485">
        <v>2023</v>
      </c>
      <c r="E10" s="485">
        <v>2024</v>
      </c>
    </row>
    <row r="11" spans="1:14" ht="12" customHeight="1"/>
    <row r="12" spans="1:14" ht="12" customHeight="1">
      <c r="A12" s="483" t="s">
        <v>284</v>
      </c>
      <c r="B12" s="412">
        <v>35488</v>
      </c>
      <c r="C12" s="412">
        <v>114897</v>
      </c>
      <c r="D12" s="412">
        <v>142088</v>
      </c>
      <c r="E12" s="412">
        <v>125070</v>
      </c>
    </row>
    <row r="13" spans="1:14" ht="12" customHeight="1">
      <c r="A13" s="483" t="s">
        <v>283</v>
      </c>
      <c r="B13" s="412">
        <v>38941</v>
      </c>
      <c r="C13" s="412">
        <v>99103</v>
      </c>
      <c r="D13" s="412">
        <v>132926</v>
      </c>
      <c r="E13" s="412">
        <v>130817</v>
      </c>
    </row>
    <row r="14" spans="1:14" ht="12" customHeight="1">
      <c r="A14" s="483" t="s">
        <v>282</v>
      </c>
      <c r="B14" s="412">
        <v>9906</v>
      </c>
      <c r="C14" s="412">
        <v>51613</v>
      </c>
      <c r="D14" s="412">
        <v>46447</v>
      </c>
      <c r="E14" s="412">
        <v>41569</v>
      </c>
    </row>
    <row r="15" spans="1:14" ht="12" customHeight="1">
      <c r="A15" s="483" t="s">
        <v>281</v>
      </c>
      <c r="B15" s="412">
        <v>5352</v>
      </c>
      <c r="C15" s="412">
        <v>20395</v>
      </c>
      <c r="D15" s="412">
        <v>30558</v>
      </c>
      <c r="E15" s="412">
        <v>49519</v>
      </c>
    </row>
    <row r="16" spans="1:14" ht="12" customHeight="1">
      <c r="A16" s="484" t="s">
        <v>280</v>
      </c>
      <c r="B16" s="412">
        <v>9630</v>
      </c>
      <c r="C16" s="412">
        <v>30886</v>
      </c>
      <c r="D16" s="412">
        <v>36368</v>
      </c>
      <c r="E16" s="412">
        <v>37816</v>
      </c>
    </row>
    <row r="17" spans="1:20" ht="12" customHeight="1">
      <c r="A17" s="484" t="s">
        <v>279</v>
      </c>
      <c r="B17" s="412">
        <v>4008</v>
      </c>
      <c r="C17" s="412">
        <v>16271</v>
      </c>
      <c r="D17" s="412">
        <v>14098</v>
      </c>
      <c r="E17" s="412">
        <v>1372</v>
      </c>
    </row>
    <row r="18" spans="1:20" ht="12" customHeight="1">
      <c r="A18" s="483" t="s">
        <v>278</v>
      </c>
      <c r="B18" s="412">
        <v>10412</v>
      </c>
      <c r="C18" s="412">
        <v>45364</v>
      </c>
      <c r="D18" s="412">
        <v>68395</v>
      </c>
      <c r="E18" s="412">
        <v>70328</v>
      </c>
    </row>
    <row r="19" spans="1:20" ht="12" customHeight="1">
      <c r="A19" s="483" t="s">
        <v>277</v>
      </c>
      <c r="B19" s="412">
        <v>7952</v>
      </c>
      <c r="C19" s="412">
        <v>32806</v>
      </c>
      <c r="D19" s="412">
        <v>38332</v>
      </c>
      <c r="E19" s="412">
        <v>40957</v>
      </c>
    </row>
    <row r="20" spans="1:20" ht="12" customHeight="1">
      <c r="A20" s="119" t="s">
        <v>100</v>
      </c>
      <c r="B20" s="482">
        <v>121689</v>
      </c>
      <c r="C20" s="482">
        <v>411335</v>
      </c>
      <c r="D20" s="482">
        <v>509212</v>
      </c>
      <c r="E20" s="325">
        <v>406890</v>
      </c>
    </row>
    <row r="21" spans="1:20" ht="12" customHeight="1"/>
    <row r="22" spans="1:20" ht="12" customHeight="1"/>
    <row r="23" spans="1:20" ht="12" customHeight="1"/>
    <row r="24" spans="1:20" s="340" customFormat="1" ht="12.75" customHeight="1">
      <c r="B24" s="341"/>
      <c r="C24" s="341"/>
      <c r="D24" s="341"/>
      <c r="E24" s="107"/>
      <c r="F24" s="341"/>
      <c r="G24" s="341"/>
      <c r="H24" s="341"/>
      <c r="I24" s="341"/>
      <c r="J24" s="341"/>
      <c r="K24" s="341"/>
      <c r="M24" s="349"/>
    </row>
    <row r="25" spans="1:20" s="340" customFormat="1" ht="11.25">
      <c r="A25" s="340" t="s">
        <v>210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T25" s="379"/>
    </row>
    <row r="26" spans="1:20" s="340" customFormat="1" ht="12.75" customHeight="1"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20" s="340" customFormat="1" ht="12.75" customHeight="1">
      <c r="B27" s="341"/>
      <c r="C27" s="341"/>
      <c r="D27" s="341"/>
      <c r="E27" s="341"/>
      <c r="F27" s="341"/>
      <c r="G27" s="341"/>
      <c r="H27" s="341"/>
      <c r="I27" s="341"/>
      <c r="J27" s="341"/>
      <c r="K27" s="341"/>
    </row>
    <row r="28" spans="1:20" s="340" customFormat="1" ht="12.75" customHeight="1">
      <c r="B28" s="341"/>
      <c r="C28" s="341"/>
      <c r="D28" s="341"/>
      <c r="E28" s="341"/>
      <c r="F28" s="341"/>
      <c r="G28" s="341"/>
      <c r="H28" s="341"/>
      <c r="I28" s="341"/>
      <c r="J28" s="341"/>
      <c r="K28" s="341"/>
    </row>
    <row r="29" spans="1:20" s="340" customFormat="1" ht="12.75" customHeight="1">
      <c r="A29" s="340" t="s">
        <v>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</row>
    <row r="30" spans="1:20" s="340" customFormat="1" ht="12.75" customHeight="1">
      <c r="B30" s="341"/>
      <c r="C30" s="341"/>
      <c r="D30" s="341"/>
      <c r="E30" s="341"/>
      <c r="F30" s="341"/>
      <c r="G30" s="341"/>
      <c r="H30" s="341"/>
      <c r="I30" s="341"/>
      <c r="J30" s="341"/>
      <c r="K30" s="341"/>
    </row>
    <row r="31" spans="1:20" ht="12" customHeight="1">
      <c r="E31" s="341"/>
    </row>
    <row r="32" spans="1:20" ht="12" customHeight="1"/>
    <row r="33" ht="12" customHeight="1"/>
    <row r="34" ht="12" customHeight="1"/>
    <row r="35" ht="12" customHeight="1"/>
    <row r="36" ht="12" customHeight="1"/>
    <row r="37" ht="12" customHeight="1"/>
  </sheetData>
  <mergeCells count="2">
    <mergeCell ref="A9:A10"/>
    <mergeCell ref="B9:E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41BC-7EF5-49AB-967C-E5E50EC4EAE4}">
  <sheetPr>
    <tabColor rgb="FF006600"/>
  </sheetPr>
  <dimension ref="A1:S35"/>
  <sheetViews>
    <sheetView workbookViewId="0">
      <selection activeCell="G26" sqref="G26"/>
    </sheetView>
  </sheetViews>
  <sheetFormatPr baseColWidth="10" defaultRowHeight="12.75"/>
  <cols>
    <col min="1" max="1" width="40.140625" style="123" customWidth="1"/>
    <col min="2" max="16384" width="11.42578125" style="123"/>
  </cols>
  <sheetData>
    <row r="1" spans="1:13" s="664" customFormat="1" ht="12.75" customHeight="1">
      <c r="B1" s="661"/>
      <c r="C1" s="661"/>
      <c r="D1" s="661"/>
      <c r="E1" s="661"/>
      <c r="F1" s="661"/>
      <c r="G1" s="661"/>
      <c r="H1" s="661"/>
      <c r="I1" s="661"/>
      <c r="J1" s="661"/>
    </row>
    <row r="2" spans="1:13" s="664" customFormat="1" ht="37.5" customHeight="1">
      <c r="B2" s="661"/>
      <c r="C2" s="661"/>
      <c r="D2" s="661"/>
      <c r="E2" s="661"/>
      <c r="F2" s="661"/>
      <c r="G2" s="661"/>
      <c r="H2" s="661"/>
      <c r="I2" s="661"/>
      <c r="J2" s="661"/>
      <c r="M2" s="665"/>
    </row>
    <row r="3" spans="1:13" s="664" customFormat="1" ht="12.75" customHeight="1">
      <c r="B3" s="661"/>
      <c r="C3" s="661"/>
      <c r="D3" s="661"/>
      <c r="E3" s="661"/>
      <c r="F3" s="661"/>
      <c r="G3" s="661"/>
      <c r="H3" s="661"/>
      <c r="I3" s="661"/>
      <c r="J3" s="661"/>
      <c r="M3" s="665"/>
    </row>
    <row r="4" spans="1:13" s="664" customFormat="1" ht="12.75" customHeight="1">
      <c r="B4" s="661"/>
      <c r="C4" s="661"/>
      <c r="D4" s="661"/>
      <c r="E4" s="661"/>
      <c r="F4" s="661"/>
      <c r="G4" s="661"/>
      <c r="H4" s="661"/>
      <c r="I4" s="661"/>
      <c r="J4" s="661"/>
      <c r="M4" s="665"/>
    </row>
    <row r="5" spans="1:13" s="664" customFormat="1" ht="12.75" customHeight="1">
      <c r="A5" s="343" t="s">
        <v>195</v>
      </c>
      <c r="B5" s="661"/>
      <c r="C5" s="661"/>
      <c r="D5" s="661"/>
      <c r="E5" s="661"/>
      <c r="F5" s="661"/>
      <c r="G5" s="661"/>
      <c r="H5" s="661"/>
      <c r="I5" s="661"/>
      <c r="J5" s="661"/>
      <c r="M5" s="665"/>
    </row>
    <row r="6" spans="1:13" s="664" customFormat="1" ht="12.75" customHeight="1">
      <c r="B6" s="661"/>
      <c r="C6" s="661"/>
      <c r="D6" s="661"/>
      <c r="E6" s="661"/>
      <c r="F6" s="661"/>
      <c r="G6" s="661"/>
      <c r="H6" s="661"/>
      <c r="I6" s="661"/>
      <c r="J6" s="661"/>
    </row>
    <row r="7" spans="1:13" s="681" customFormat="1">
      <c r="A7" s="680" t="s">
        <v>302</v>
      </c>
      <c r="B7" s="85"/>
      <c r="C7" s="85"/>
      <c r="D7" s="85"/>
      <c r="E7" s="85"/>
      <c r="F7" s="85"/>
      <c r="G7" s="85"/>
      <c r="H7" s="85"/>
      <c r="I7" s="85"/>
      <c r="J7" s="85"/>
    </row>
    <row r="9" spans="1:13" ht="14.25" customHeight="1">
      <c r="A9" s="682" t="s">
        <v>303</v>
      </c>
      <c r="B9" s="683" t="s">
        <v>111</v>
      </c>
      <c r="C9" s="684"/>
      <c r="D9" s="684"/>
      <c r="E9" s="684"/>
    </row>
    <row r="10" spans="1:13" ht="18" customHeight="1">
      <c r="A10" s="682"/>
      <c r="B10" s="685">
        <v>2021</v>
      </c>
      <c r="C10" s="685">
        <v>2022</v>
      </c>
      <c r="D10" s="686">
        <v>2023</v>
      </c>
      <c r="E10" s="686">
        <v>2024</v>
      </c>
    </row>
    <row r="11" spans="1:13" ht="12" customHeight="1"/>
    <row r="12" spans="1:13" ht="12" customHeight="1">
      <c r="A12" s="113" t="s">
        <v>304</v>
      </c>
      <c r="B12" s="2">
        <v>500</v>
      </c>
      <c r="C12" s="2">
        <v>1302</v>
      </c>
      <c r="D12" s="2">
        <v>1393</v>
      </c>
      <c r="E12" s="2">
        <v>1523</v>
      </c>
    </row>
    <row r="13" spans="1:13" ht="12" customHeight="1">
      <c r="A13" s="687" t="s">
        <v>198</v>
      </c>
      <c r="B13" s="2">
        <v>339</v>
      </c>
      <c r="C13" s="2">
        <v>808</v>
      </c>
      <c r="D13" s="2">
        <v>543</v>
      </c>
      <c r="E13" s="688" t="s">
        <v>89</v>
      </c>
    </row>
    <row r="14" spans="1:13" ht="12" customHeight="1">
      <c r="A14" s="113" t="s">
        <v>199</v>
      </c>
      <c r="B14" s="2">
        <v>225</v>
      </c>
      <c r="C14" s="2">
        <v>601</v>
      </c>
      <c r="D14" s="2">
        <v>514</v>
      </c>
      <c r="E14" s="2">
        <v>115</v>
      </c>
    </row>
    <row r="15" spans="1:13" ht="12" customHeight="1">
      <c r="A15" s="113" t="s">
        <v>305</v>
      </c>
      <c r="B15" s="2">
        <v>1123</v>
      </c>
      <c r="C15" s="2">
        <v>3305</v>
      </c>
      <c r="D15" s="2">
        <v>3101</v>
      </c>
      <c r="E15" s="2">
        <v>3515</v>
      </c>
    </row>
    <row r="16" spans="1:13" ht="12" customHeight="1">
      <c r="A16" s="113" t="s">
        <v>211</v>
      </c>
      <c r="B16" s="688" t="s">
        <v>89</v>
      </c>
      <c r="C16" s="688" t="s">
        <v>89</v>
      </c>
      <c r="D16" s="688" t="s">
        <v>89</v>
      </c>
      <c r="E16" s="2">
        <v>264</v>
      </c>
    </row>
    <row r="17" spans="1:19" ht="12" customHeight="1">
      <c r="A17" s="113" t="s">
        <v>212</v>
      </c>
      <c r="B17" s="688" t="s">
        <v>89</v>
      </c>
      <c r="C17" s="688" t="s">
        <v>89</v>
      </c>
      <c r="D17" s="688" t="s">
        <v>89</v>
      </c>
      <c r="E17" s="2">
        <v>5</v>
      </c>
    </row>
    <row r="18" spans="1:19" ht="12" customHeight="1">
      <c r="A18" s="689" t="s">
        <v>100</v>
      </c>
      <c r="B18" s="3">
        <v>2187</v>
      </c>
      <c r="C18" s="3">
        <v>6016</v>
      </c>
      <c r="D18" s="3">
        <v>5551</v>
      </c>
      <c r="E18" s="3">
        <v>5422</v>
      </c>
    </row>
    <row r="19" spans="1:19" ht="12" customHeight="1"/>
    <row r="20" spans="1:19" ht="12" customHeight="1"/>
    <row r="21" spans="1:19" ht="12" customHeight="1"/>
    <row r="22" spans="1:19" s="664" customFormat="1" ht="12.75" customHeight="1">
      <c r="B22" s="661"/>
      <c r="C22" s="661"/>
      <c r="D22" s="661"/>
      <c r="E22" s="661"/>
      <c r="F22" s="661"/>
      <c r="G22" s="661"/>
      <c r="H22" s="661"/>
      <c r="I22" s="661"/>
      <c r="J22" s="661"/>
      <c r="L22" s="690"/>
    </row>
    <row r="23" spans="1:19" s="664" customFormat="1" ht="11.25">
      <c r="A23" s="664" t="s">
        <v>210</v>
      </c>
      <c r="B23" s="661"/>
      <c r="C23" s="661"/>
      <c r="D23" s="661"/>
      <c r="E23" s="661"/>
      <c r="F23" s="661"/>
      <c r="G23" s="661"/>
      <c r="H23" s="661"/>
      <c r="I23" s="661"/>
      <c r="J23" s="661"/>
      <c r="S23" s="678"/>
    </row>
    <row r="24" spans="1:19" s="664" customFormat="1" ht="12.75" customHeight="1">
      <c r="B24" s="661"/>
      <c r="C24" s="661"/>
      <c r="D24" s="661"/>
      <c r="E24" s="661"/>
      <c r="F24" s="661"/>
      <c r="G24" s="661"/>
      <c r="H24" s="661"/>
      <c r="I24" s="661"/>
      <c r="J24" s="661"/>
    </row>
    <row r="25" spans="1:19" s="664" customFormat="1" ht="12.75" customHeight="1">
      <c r="B25" s="661"/>
      <c r="C25" s="661"/>
      <c r="D25" s="661"/>
      <c r="E25" s="661"/>
      <c r="F25" s="661"/>
      <c r="G25" s="661"/>
      <c r="H25" s="661"/>
      <c r="I25" s="661"/>
      <c r="J25" s="661"/>
    </row>
    <row r="26" spans="1:19" s="664" customFormat="1" ht="12.75" customHeight="1">
      <c r="B26" s="661"/>
      <c r="C26" s="661"/>
      <c r="D26" s="661"/>
      <c r="E26" s="661"/>
      <c r="F26" s="661"/>
      <c r="G26" s="661"/>
      <c r="H26" s="661"/>
      <c r="I26" s="661"/>
      <c r="J26" s="661"/>
    </row>
    <row r="27" spans="1:19" s="664" customFormat="1" ht="12.75" customHeight="1">
      <c r="A27" s="664" t="s">
        <v>0</v>
      </c>
      <c r="B27" s="661"/>
      <c r="C27" s="661"/>
      <c r="D27" s="661"/>
      <c r="E27" s="661"/>
      <c r="F27" s="661"/>
      <c r="G27" s="661"/>
      <c r="H27" s="661"/>
      <c r="I27" s="661"/>
      <c r="J27" s="661"/>
    </row>
    <row r="28" spans="1:19" s="664" customFormat="1" ht="12.75" customHeight="1">
      <c r="B28" s="661"/>
      <c r="C28" s="661"/>
      <c r="D28" s="661"/>
      <c r="E28" s="661"/>
      <c r="F28" s="661"/>
      <c r="G28" s="661"/>
      <c r="H28" s="661"/>
      <c r="I28" s="661"/>
      <c r="J28" s="661"/>
    </row>
    <row r="29" spans="1:19" ht="12" customHeight="1"/>
    <row r="30" spans="1:19" ht="12" customHeight="1"/>
    <row r="31" spans="1:19" ht="12" customHeight="1"/>
    <row r="32" spans="1:19" ht="12" customHeight="1"/>
    <row r="33" ht="12" customHeight="1"/>
    <row r="34" ht="12" customHeight="1"/>
    <row r="35" ht="12" customHeight="1"/>
  </sheetData>
  <mergeCells count="2">
    <mergeCell ref="A9:A10"/>
    <mergeCell ref="B9:E9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2D1D-F7DE-4481-9CBB-9350F90BF675}">
  <sheetPr>
    <tabColor rgb="FFE5A723"/>
  </sheetPr>
  <dimension ref="A1:H31"/>
  <sheetViews>
    <sheetView workbookViewId="0">
      <selection activeCell="F17" sqref="F17"/>
    </sheetView>
  </sheetViews>
  <sheetFormatPr baseColWidth="10" defaultColWidth="10.85546875" defaultRowHeight="12.75"/>
  <cols>
    <col min="1" max="1" width="9" style="107" customWidth="1"/>
    <col min="2" max="2" width="23.140625" style="107" bestFit="1" customWidth="1"/>
    <col min="3" max="3" width="14.28515625" style="148" customWidth="1"/>
    <col min="4" max="16384" width="10.85546875" style="107"/>
  </cols>
  <sheetData>
    <row r="1" spans="1:8" ht="8.25" customHeight="1"/>
    <row r="2" spans="1:8" s="111" customFormat="1" ht="37.9" customHeight="1">
      <c r="B2" s="229"/>
    </row>
    <row r="3" spans="1:8" s="111" customFormat="1" ht="13.5" customHeight="1">
      <c r="B3" s="229"/>
      <c r="H3" s="166"/>
    </row>
    <row r="4" spans="1:8" s="111" customFormat="1">
      <c r="A4" s="115" t="s">
        <v>213</v>
      </c>
      <c r="B4" s="229"/>
      <c r="H4" s="166"/>
    </row>
    <row r="5" spans="1:8" s="111" customFormat="1">
      <c r="A5" s="115"/>
      <c r="B5" s="229"/>
      <c r="H5" s="166"/>
    </row>
    <row r="6" spans="1:8">
      <c r="A6" s="41" t="s">
        <v>291</v>
      </c>
      <c r="B6" s="41"/>
      <c r="C6" s="98"/>
    </row>
    <row r="7" spans="1:8">
      <c r="A7" s="165"/>
      <c r="B7" s="165"/>
      <c r="C7" s="270"/>
    </row>
    <row r="8" spans="1:8" s="120" customFormat="1" ht="24">
      <c r="A8" s="465" t="s">
        <v>17</v>
      </c>
      <c r="B8" s="381" t="s">
        <v>42</v>
      </c>
      <c r="C8" s="287" t="s">
        <v>214</v>
      </c>
    </row>
    <row r="9" spans="1:8" s="120" customFormat="1" ht="12">
      <c r="A9" s="288"/>
      <c r="B9" s="289"/>
      <c r="C9" s="290"/>
    </row>
    <row r="10" spans="1:8" s="120" customFormat="1" ht="12" customHeight="1">
      <c r="A10" s="291" t="s">
        <v>18</v>
      </c>
      <c r="B10" s="292" t="s">
        <v>19</v>
      </c>
      <c r="C10" s="120">
        <v>13</v>
      </c>
      <c r="F10" s="383"/>
    </row>
    <row r="11" spans="1:8" s="120" customFormat="1" ht="12" customHeight="1">
      <c r="A11" s="291" t="s">
        <v>20</v>
      </c>
      <c r="B11" s="292" t="s">
        <v>21</v>
      </c>
      <c r="C11" s="120">
        <v>7</v>
      </c>
      <c r="F11" s="383"/>
    </row>
    <row r="12" spans="1:8" s="120" customFormat="1" ht="12" customHeight="1">
      <c r="A12" s="291" t="s">
        <v>22</v>
      </c>
      <c r="B12" s="292" t="s">
        <v>23</v>
      </c>
      <c r="C12" s="120">
        <v>8</v>
      </c>
      <c r="F12" s="383"/>
    </row>
    <row r="13" spans="1:8" s="120" customFormat="1" ht="12" customHeight="1">
      <c r="A13" s="291" t="s">
        <v>24</v>
      </c>
      <c r="B13" s="292" t="s">
        <v>25</v>
      </c>
      <c r="C13" s="120">
        <v>7</v>
      </c>
      <c r="F13" s="383"/>
    </row>
    <row r="14" spans="1:8" s="120" customFormat="1" ht="12" customHeight="1">
      <c r="A14" s="291" t="s">
        <v>26</v>
      </c>
      <c r="B14" s="292" t="s">
        <v>27</v>
      </c>
      <c r="C14" s="120">
        <v>7</v>
      </c>
      <c r="F14" s="383"/>
    </row>
    <row r="15" spans="1:8" s="120" customFormat="1" ht="12" customHeight="1">
      <c r="A15" s="291" t="s">
        <v>28</v>
      </c>
      <c r="B15" s="292" t="s">
        <v>29</v>
      </c>
      <c r="C15" s="120">
        <v>6</v>
      </c>
      <c r="F15" s="383"/>
    </row>
    <row r="16" spans="1:8" s="120" customFormat="1" ht="12" customHeight="1">
      <c r="A16" s="291" t="s">
        <v>30</v>
      </c>
      <c r="B16" s="292" t="s">
        <v>31</v>
      </c>
      <c r="C16" s="120">
        <v>7</v>
      </c>
      <c r="F16" s="383"/>
    </row>
    <row r="17" spans="1:6" s="120" customFormat="1" ht="12" customHeight="1">
      <c r="A17" s="291" t="s">
        <v>32</v>
      </c>
      <c r="B17" s="292" t="s">
        <v>33</v>
      </c>
      <c r="C17" s="120">
        <v>4</v>
      </c>
      <c r="F17" s="383"/>
    </row>
    <row r="18" spans="1:6" s="120" customFormat="1" ht="12" customHeight="1">
      <c r="A18" s="291" t="s">
        <v>34</v>
      </c>
      <c r="B18" s="292" t="s">
        <v>35</v>
      </c>
      <c r="C18" s="120">
        <v>8</v>
      </c>
      <c r="F18" s="383"/>
    </row>
    <row r="19" spans="1:6" s="120" customFormat="1" ht="12" customHeight="1">
      <c r="A19" s="291" t="s">
        <v>36</v>
      </c>
      <c r="B19" s="292" t="s">
        <v>37</v>
      </c>
      <c r="C19" s="120">
        <v>6</v>
      </c>
      <c r="F19" s="383"/>
    </row>
    <row r="20" spans="1:6" s="120" customFormat="1" ht="12" customHeight="1">
      <c r="A20" s="291" t="s">
        <v>38</v>
      </c>
      <c r="B20" s="292" t="s">
        <v>39</v>
      </c>
      <c r="C20" s="120">
        <v>4</v>
      </c>
      <c r="F20" s="383"/>
    </row>
    <row r="21" spans="1:6" s="120" customFormat="1" ht="12" customHeight="1">
      <c r="A21" s="291" t="s">
        <v>40</v>
      </c>
      <c r="B21" s="292" t="s">
        <v>41</v>
      </c>
      <c r="C21" s="120">
        <v>7</v>
      </c>
      <c r="F21" s="383"/>
    </row>
    <row r="22" spans="1:6">
      <c r="E22" s="384"/>
      <c r="F22" s="613"/>
    </row>
    <row r="23" spans="1:6">
      <c r="E23" s="384"/>
      <c r="F23" s="613"/>
    </row>
    <row r="24" spans="1:6">
      <c r="A24" s="487"/>
      <c r="E24" s="384"/>
      <c r="F24" s="613"/>
    </row>
    <row r="25" spans="1:6">
      <c r="E25" s="384"/>
      <c r="F25" s="613"/>
    </row>
    <row r="26" spans="1:6">
      <c r="A26" s="121" t="s">
        <v>215</v>
      </c>
      <c r="E26" s="384"/>
      <c r="F26" s="613"/>
    </row>
    <row r="27" spans="1:6">
      <c r="A27" s="111"/>
      <c r="E27" s="384"/>
      <c r="F27" s="613"/>
    </row>
    <row r="28" spans="1:6">
      <c r="A28" s="111"/>
      <c r="E28" s="384"/>
      <c r="F28" s="613"/>
    </row>
    <row r="29" spans="1:6">
      <c r="A29" s="111"/>
      <c r="E29" s="385"/>
      <c r="F29" s="386"/>
    </row>
    <row r="31" spans="1:6">
      <c r="A31" s="108" t="s">
        <v>0</v>
      </c>
    </row>
  </sheetData>
  <mergeCells count="2">
    <mergeCell ref="F22:F26"/>
    <mergeCell ref="F27:F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D071-0F47-4BAE-9FD8-FD1CDD69C5FE}">
  <sheetPr>
    <tabColor rgb="FFE5A723"/>
  </sheetPr>
  <dimension ref="A1:O78"/>
  <sheetViews>
    <sheetView zoomScaleNormal="75" workbookViewId="0">
      <selection activeCell="H72" sqref="H72"/>
    </sheetView>
  </sheetViews>
  <sheetFormatPr baseColWidth="10" defaultColWidth="11.42578125" defaultRowHeight="12.75"/>
  <cols>
    <col min="1" max="1" width="8.28515625" style="111" customWidth="1"/>
    <col min="2" max="2" width="1.85546875" style="111" customWidth="1"/>
    <col min="3" max="3" width="11.7109375" style="229" customWidth="1"/>
    <col min="4" max="4" width="13" style="111" customWidth="1"/>
    <col min="5" max="6" width="12.42578125" style="111" customWidth="1"/>
    <col min="7" max="7" width="13.5703125" style="111" customWidth="1"/>
    <col min="8" max="8" width="14.42578125" style="111" customWidth="1"/>
    <col min="9" max="9" width="13.42578125" style="111" customWidth="1"/>
    <col min="10" max="10" width="11" style="111" customWidth="1"/>
    <col min="11" max="11" width="10" style="111" customWidth="1"/>
    <col min="12" max="12" width="15.85546875" style="111" customWidth="1"/>
    <col min="13" max="13" width="12" style="111" bestFit="1" customWidth="1"/>
    <col min="14" max="16384" width="11.42578125" style="111"/>
  </cols>
  <sheetData>
    <row r="1" spans="1:15" ht="7.9" customHeight="1"/>
    <row r="2" spans="1:15" ht="37.9" customHeight="1"/>
    <row r="3" spans="1:15" ht="13.5" customHeight="1">
      <c r="I3" s="166"/>
    </row>
    <row r="4" spans="1:15">
      <c r="A4" s="115" t="s">
        <v>213</v>
      </c>
      <c r="B4" s="115"/>
      <c r="I4" s="166"/>
    </row>
    <row r="5" spans="1:15">
      <c r="A5" s="115"/>
      <c r="B5" s="115"/>
      <c r="I5" s="166"/>
    </row>
    <row r="6" spans="1:15" s="171" customFormat="1">
      <c r="A6" s="626" t="s">
        <v>216</v>
      </c>
      <c r="B6" s="626"/>
      <c r="C6" s="626"/>
      <c r="D6" s="626"/>
      <c r="E6" s="626"/>
      <c r="F6" s="626"/>
      <c r="G6" s="387"/>
      <c r="H6" s="387"/>
      <c r="I6" s="388"/>
      <c r="J6" s="388"/>
      <c r="K6" s="111"/>
      <c r="L6" s="189"/>
    </row>
    <row r="7" spans="1:15" s="171" customFormat="1" ht="16.5" customHeight="1">
      <c r="A7" s="389"/>
      <c r="B7" s="389"/>
      <c r="C7" s="390"/>
      <c r="D7" s="391"/>
      <c r="E7" s="391"/>
      <c r="F7" s="392"/>
      <c r="G7" s="389"/>
      <c r="H7" s="389"/>
      <c r="I7" s="391"/>
      <c r="J7" s="391"/>
      <c r="K7" s="391"/>
      <c r="L7" s="391"/>
      <c r="M7" s="116"/>
      <c r="N7" s="116"/>
      <c r="O7" s="116"/>
    </row>
    <row r="8" spans="1:15" s="171" customFormat="1" ht="33" customHeight="1">
      <c r="A8" s="614" t="s">
        <v>170</v>
      </c>
      <c r="B8" s="615"/>
      <c r="C8" s="629" t="s">
        <v>217</v>
      </c>
      <c r="D8" s="630" t="s">
        <v>262</v>
      </c>
      <c r="E8" s="631" t="s">
        <v>263</v>
      </c>
      <c r="F8" s="632" t="s">
        <v>264</v>
      </c>
      <c r="G8" s="627" t="s">
        <v>218</v>
      </c>
      <c r="H8" s="628"/>
      <c r="I8" s="632" t="s">
        <v>219</v>
      </c>
      <c r="J8" s="631" t="s">
        <v>220</v>
      </c>
      <c r="K8" s="631"/>
      <c r="L8" s="631"/>
      <c r="M8" s="380"/>
      <c r="N8" s="380"/>
    </row>
    <row r="9" spans="1:15" s="171" customFormat="1" ht="63" customHeight="1">
      <c r="A9" s="616"/>
      <c r="B9" s="617"/>
      <c r="C9" s="629"/>
      <c r="D9" s="631"/>
      <c r="E9" s="631"/>
      <c r="F9" s="629"/>
      <c r="G9" s="393" t="s">
        <v>265</v>
      </c>
      <c r="H9" s="393" t="s">
        <v>266</v>
      </c>
      <c r="I9" s="632"/>
      <c r="J9" s="465" t="s">
        <v>4</v>
      </c>
      <c r="K9" s="465" t="s">
        <v>127</v>
      </c>
      <c r="L9" s="464" t="s">
        <v>221</v>
      </c>
      <c r="M9" s="380"/>
    </row>
    <row r="10" spans="1:15" s="171" customFormat="1" ht="12">
      <c r="A10" s="499"/>
      <c r="B10" s="394"/>
      <c r="C10" s="395"/>
      <c r="D10" s="394"/>
      <c r="E10" s="394"/>
      <c r="F10" s="394"/>
      <c r="G10" s="396"/>
      <c r="H10" s="396"/>
      <c r="I10" s="396"/>
      <c r="J10" s="394"/>
      <c r="K10" s="394"/>
      <c r="L10" s="394"/>
    </row>
    <row r="11" spans="1:15" s="171" customFormat="1" ht="12">
      <c r="A11" s="490">
        <v>2010</v>
      </c>
      <c r="B11" s="498"/>
      <c r="C11" s="397">
        <v>88</v>
      </c>
      <c r="D11" s="398">
        <v>9119393</v>
      </c>
      <c r="E11" s="399">
        <f>64187+11117</f>
        <v>75304</v>
      </c>
      <c r="F11" s="399">
        <f>4102288+2141883</f>
        <v>6244171</v>
      </c>
      <c r="G11" s="398">
        <v>3725307.78</v>
      </c>
      <c r="H11" s="400" t="s">
        <v>43</v>
      </c>
      <c r="I11" s="398">
        <v>23579162</v>
      </c>
      <c r="J11" s="399">
        <f>27037+484</f>
        <v>27521</v>
      </c>
      <c r="K11" s="399">
        <f>462207+12731</f>
        <v>474938</v>
      </c>
      <c r="L11" s="399">
        <v>394185</v>
      </c>
    </row>
    <row r="12" spans="1:15" s="171" customFormat="1" ht="12">
      <c r="A12" s="490">
        <v>2011</v>
      </c>
      <c r="B12" s="498"/>
      <c r="C12" s="397">
        <v>87</v>
      </c>
      <c r="D12" s="398">
        <v>8982553</v>
      </c>
      <c r="E12" s="399">
        <f>63799+9491</f>
        <v>73290</v>
      </c>
      <c r="F12" s="399">
        <f>4132826+2699907</f>
        <v>6832733</v>
      </c>
      <c r="G12" s="398">
        <v>3566958.77</v>
      </c>
      <c r="H12" s="306">
        <v>-4.2506289238737622</v>
      </c>
      <c r="I12" s="398">
        <v>23559366</v>
      </c>
      <c r="J12" s="399">
        <f>27864+471</f>
        <v>28335</v>
      </c>
      <c r="K12" s="399">
        <f>488924+12374</f>
        <v>501298</v>
      </c>
      <c r="L12" s="399">
        <v>363079</v>
      </c>
      <c r="M12" s="401"/>
    </row>
    <row r="13" spans="1:15" s="171" customFormat="1" ht="12">
      <c r="A13" s="490">
        <v>2012</v>
      </c>
      <c r="B13" s="498"/>
      <c r="C13" s="397">
        <v>86</v>
      </c>
      <c r="D13" s="398">
        <v>8961140</v>
      </c>
      <c r="E13" s="399">
        <f>59390+9310</f>
        <v>68700</v>
      </c>
      <c r="F13" s="399">
        <f>4065461+2743526</f>
        <v>6808987</v>
      </c>
      <c r="G13" s="398">
        <v>3696235.11</v>
      </c>
      <c r="H13" s="306">
        <v>3.6242734591518655</v>
      </c>
      <c r="I13" s="398">
        <v>23489085</v>
      </c>
      <c r="J13" s="399">
        <f>27921+403</f>
        <v>28324</v>
      </c>
      <c r="K13" s="399">
        <f>439967+11426</f>
        <v>451393</v>
      </c>
      <c r="L13" s="399">
        <v>365727</v>
      </c>
      <c r="M13" s="401"/>
    </row>
    <row r="14" spans="1:15" s="171" customFormat="1" ht="12">
      <c r="A14" s="490">
        <v>2013</v>
      </c>
      <c r="B14" s="498"/>
      <c r="C14" s="397">
        <v>87</v>
      </c>
      <c r="D14" s="398">
        <v>9027634</v>
      </c>
      <c r="E14" s="399">
        <f>61858+9617</f>
        <v>71475</v>
      </c>
      <c r="F14" s="399">
        <f>4040853+2754887</f>
        <v>6795740</v>
      </c>
      <c r="G14" s="398">
        <v>5843016.1500000004</v>
      </c>
      <c r="H14" s="306">
        <v>58.080207998457126</v>
      </c>
      <c r="I14" s="398">
        <v>24256460</v>
      </c>
      <c r="J14" s="399">
        <f>27681+503</f>
        <v>28184</v>
      </c>
      <c r="K14" s="399">
        <f>477553+13058</f>
        <v>490611</v>
      </c>
      <c r="L14" s="399">
        <v>350218</v>
      </c>
      <c r="M14" s="401"/>
    </row>
    <row r="15" spans="1:15" s="171" customFormat="1" ht="12">
      <c r="A15" s="490">
        <v>2014</v>
      </c>
      <c r="B15" s="498"/>
      <c r="C15" s="397">
        <v>85</v>
      </c>
      <c r="D15" s="402">
        <v>9064639</v>
      </c>
      <c r="E15" s="399">
        <v>67483</v>
      </c>
      <c r="F15" s="403">
        <v>7498495</v>
      </c>
      <c r="G15" s="398">
        <v>6200037.7000000002</v>
      </c>
      <c r="H15" s="306">
        <v>6.1102269929546509</v>
      </c>
      <c r="I15" s="398">
        <v>24348975</v>
      </c>
      <c r="J15" s="399">
        <v>28704</v>
      </c>
      <c r="K15" s="399">
        <f>493164+14339</f>
        <v>507503</v>
      </c>
      <c r="L15" s="399">
        <v>403814</v>
      </c>
      <c r="M15" s="401"/>
    </row>
    <row r="16" spans="1:15" s="171" customFormat="1" ht="12">
      <c r="A16" s="383">
        <v>2015</v>
      </c>
      <c r="B16" s="488"/>
      <c r="C16" s="397">
        <v>83</v>
      </c>
      <c r="D16" s="402">
        <v>9153726</v>
      </c>
      <c r="E16" s="399">
        <v>71821</v>
      </c>
      <c r="F16" s="403">
        <v>7494181</v>
      </c>
      <c r="G16" s="398">
        <v>6213201.9699999997</v>
      </c>
      <c r="H16" s="306">
        <v>0.21232564440695967</v>
      </c>
      <c r="I16" s="398">
        <v>24630326</v>
      </c>
      <c r="J16" s="399">
        <v>29542</v>
      </c>
      <c r="K16" s="399">
        <f>514153+14563</f>
        <v>528716</v>
      </c>
      <c r="L16" s="399">
        <v>402754</v>
      </c>
      <c r="M16" s="401"/>
    </row>
    <row r="17" spans="1:13" s="171" customFormat="1" ht="12">
      <c r="A17" s="383">
        <v>2016</v>
      </c>
      <c r="B17" s="488"/>
      <c r="C17" s="397">
        <v>80</v>
      </c>
      <c r="D17" s="402">
        <v>9137824</v>
      </c>
      <c r="E17" s="399">
        <v>76180</v>
      </c>
      <c r="F17" s="403">
        <v>7462076</v>
      </c>
      <c r="G17" s="398">
        <v>6876097.1600000001</v>
      </c>
      <c r="H17" s="306">
        <v>10.66913957088056</v>
      </c>
      <c r="I17" s="398">
        <v>24599755</v>
      </c>
      <c r="J17" s="403">
        <v>34209</v>
      </c>
      <c r="K17" s="399">
        <f>534426+18371</f>
        <v>552797</v>
      </c>
      <c r="L17" s="403">
        <v>395540</v>
      </c>
      <c r="M17" s="401"/>
    </row>
    <row r="18" spans="1:13" s="171" customFormat="1" ht="12">
      <c r="A18" s="383">
        <v>2017</v>
      </c>
      <c r="B18" s="488"/>
      <c r="C18" s="397">
        <v>81</v>
      </c>
      <c r="D18" s="402">
        <v>9421397</v>
      </c>
      <c r="E18" s="403">
        <v>73439</v>
      </c>
      <c r="F18" s="403">
        <v>7465475</v>
      </c>
      <c r="G18" s="398">
        <v>7530976.8899999997</v>
      </c>
      <c r="H18" s="306">
        <v>9.5240034391835167</v>
      </c>
      <c r="I18" s="398">
        <v>24387559</v>
      </c>
      <c r="J18" s="403">
        <v>32930</v>
      </c>
      <c r="K18" s="399">
        <f>569106+39427</f>
        <v>608533</v>
      </c>
      <c r="L18" s="403">
        <v>407090</v>
      </c>
      <c r="M18" s="401"/>
    </row>
    <row r="19" spans="1:13" s="171" customFormat="1" ht="12">
      <c r="A19" s="383">
        <v>2018</v>
      </c>
      <c r="B19" s="488"/>
      <c r="C19" s="397">
        <v>81</v>
      </c>
      <c r="D19" s="402">
        <v>9470320</v>
      </c>
      <c r="E19" s="403">
        <v>75128</v>
      </c>
      <c r="F19" s="403">
        <v>7469476</v>
      </c>
      <c r="G19" s="398">
        <v>7769097.6399999997</v>
      </c>
      <c r="H19" s="306">
        <v>3.1618839558011302</v>
      </c>
      <c r="I19" s="398">
        <v>23643169</v>
      </c>
      <c r="J19" s="403">
        <v>33713</v>
      </c>
      <c r="K19" s="399">
        <f>579709+111343</f>
        <v>691052</v>
      </c>
      <c r="L19" s="403">
        <v>426481</v>
      </c>
      <c r="M19" s="401"/>
    </row>
    <row r="20" spans="1:13" s="171" customFormat="1" ht="12">
      <c r="A20" s="383">
        <v>2019</v>
      </c>
      <c r="B20" s="488"/>
      <c r="C20" s="397">
        <v>81</v>
      </c>
      <c r="D20" s="402">
        <v>9539758</v>
      </c>
      <c r="E20" s="403">
        <v>80208</v>
      </c>
      <c r="F20" s="403">
        <v>7420155</v>
      </c>
      <c r="G20" s="398">
        <v>7766538.1200000001</v>
      </c>
      <c r="H20" s="306">
        <v>-3.2944881356897326E-2</v>
      </c>
      <c r="I20" s="398">
        <v>23357741</v>
      </c>
      <c r="J20" s="403">
        <v>32839</v>
      </c>
      <c r="K20" s="399">
        <f>567247+111522</f>
        <v>678769</v>
      </c>
      <c r="L20" s="403">
        <v>410584</v>
      </c>
      <c r="M20" s="401"/>
    </row>
    <row r="21" spans="1:13" s="171" customFormat="1" ht="12">
      <c r="A21" s="383">
        <v>2020</v>
      </c>
      <c r="B21" s="488" t="s">
        <v>75</v>
      </c>
      <c r="C21" s="397">
        <v>82</v>
      </c>
      <c r="D21" s="402">
        <v>5582066</v>
      </c>
      <c r="E21" s="403">
        <v>59715</v>
      </c>
      <c r="F21" s="403">
        <v>7497275</v>
      </c>
      <c r="G21" s="398">
        <v>7903250.7899999991</v>
      </c>
      <c r="H21" s="306">
        <v>1.7602781044484033</v>
      </c>
      <c r="I21" s="398">
        <v>18174057</v>
      </c>
      <c r="J21" s="403">
        <v>13698</v>
      </c>
      <c r="K21" s="403">
        <v>242032</v>
      </c>
      <c r="L21" s="403">
        <v>145036</v>
      </c>
      <c r="M21" s="401"/>
    </row>
    <row r="22" spans="1:13" s="171" customFormat="1" ht="12">
      <c r="A22" s="383">
        <v>2021</v>
      </c>
      <c r="B22" s="488" t="s">
        <v>75</v>
      </c>
      <c r="C22" s="397">
        <v>83</v>
      </c>
      <c r="D22" s="402">
        <v>4415314</v>
      </c>
      <c r="E22" s="403">
        <v>73059</v>
      </c>
      <c r="F22" s="403">
        <v>7377797</v>
      </c>
      <c r="G22" s="398">
        <v>9511566</v>
      </c>
      <c r="H22" s="306">
        <v>20.388434617801138</v>
      </c>
      <c r="I22" s="398">
        <v>18745597</v>
      </c>
      <c r="J22" s="403">
        <v>10326</v>
      </c>
      <c r="K22" s="399">
        <v>181962</v>
      </c>
      <c r="L22" s="403">
        <v>115114</v>
      </c>
      <c r="M22" s="401"/>
    </row>
    <row r="23" spans="1:13" s="171" customFormat="1" ht="12">
      <c r="A23" s="383">
        <v>2022</v>
      </c>
      <c r="B23" s="358"/>
      <c r="C23" s="397">
        <v>84</v>
      </c>
      <c r="D23" s="398">
        <v>6131509</v>
      </c>
      <c r="E23" s="403">
        <v>91066</v>
      </c>
      <c r="F23" s="403">
        <v>7255298</v>
      </c>
      <c r="G23" s="398">
        <v>8590048</v>
      </c>
      <c r="H23" s="306">
        <v>-9.6883941088144638</v>
      </c>
      <c r="I23" s="398">
        <v>21006825</v>
      </c>
      <c r="J23" s="403">
        <v>20312</v>
      </c>
      <c r="K23" s="399">
        <v>389200</v>
      </c>
      <c r="L23" s="403">
        <v>268290</v>
      </c>
      <c r="M23" s="401"/>
    </row>
    <row r="24" spans="1:13" s="171" customFormat="1" ht="12">
      <c r="A24" s="383">
        <v>2023</v>
      </c>
      <c r="B24" s="358"/>
      <c r="C24" s="397">
        <v>84</v>
      </c>
      <c r="D24" s="402">
        <v>7678509</v>
      </c>
      <c r="E24" s="403">
        <v>118040</v>
      </c>
      <c r="F24" s="403">
        <v>7276344</v>
      </c>
      <c r="G24" s="398">
        <v>9553069</v>
      </c>
      <c r="H24" s="306">
        <v>11.210891953106668</v>
      </c>
      <c r="I24" s="398">
        <v>22221176</v>
      </c>
      <c r="J24" s="403">
        <v>29271</v>
      </c>
      <c r="K24" s="399">
        <v>585500</v>
      </c>
      <c r="L24" s="403">
        <v>365999</v>
      </c>
      <c r="M24" s="401"/>
    </row>
    <row r="25" spans="1:13" s="171" customFormat="1" ht="12" customHeight="1">
      <c r="A25" s="383">
        <v>2024</v>
      </c>
      <c r="B25" s="358"/>
      <c r="C25" s="397">
        <v>84</v>
      </c>
      <c r="D25" s="402">
        <v>8461214</v>
      </c>
      <c r="E25" s="403">
        <v>101081</v>
      </c>
      <c r="F25" s="403">
        <v>7260457</v>
      </c>
      <c r="G25" s="398">
        <v>9002973</v>
      </c>
      <c r="H25" s="306">
        <v>-5.7583170392676948</v>
      </c>
      <c r="I25" s="398">
        <v>22795194</v>
      </c>
      <c r="J25" s="403">
        <v>33133</v>
      </c>
      <c r="K25" s="399">
        <v>670615</v>
      </c>
      <c r="L25" s="403">
        <v>412699</v>
      </c>
    </row>
    <row r="26" spans="1:13" s="171" customFormat="1" ht="12" customHeight="1">
      <c r="C26" s="404"/>
      <c r="D26" s="173"/>
      <c r="E26" s="173"/>
      <c r="F26" s="173"/>
      <c r="G26" s="173"/>
      <c r="H26" s="173"/>
      <c r="I26" s="173"/>
      <c r="J26" s="173"/>
      <c r="K26" s="173"/>
      <c r="L26" s="173"/>
    </row>
    <row r="27" spans="1:13" s="171" customFormat="1" ht="12" customHeight="1">
      <c r="C27" s="404"/>
      <c r="D27" s="173"/>
      <c r="E27" s="173"/>
      <c r="F27" s="173"/>
      <c r="G27" s="173"/>
      <c r="H27" s="173"/>
      <c r="I27" s="173"/>
      <c r="J27" s="173"/>
      <c r="K27" s="173"/>
      <c r="L27" s="173"/>
    </row>
    <row r="28" spans="1:13" s="171" customFormat="1" ht="15" customHeight="1">
      <c r="A28" s="614" t="s">
        <v>170</v>
      </c>
      <c r="B28" s="615"/>
      <c r="C28" s="640" t="s">
        <v>222</v>
      </c>
      <c r="D28" s="640"/>
      <c r="E28" s="640"/>
      <c r="F28" s="641"/>
      <c r="G28" s="173"/>
      <c r="H28" s="173"/>
      <c r="I28" s="173"/>
      <c r="J28" s="173"/>
      <c r="K28" s="173"/>
      <c r="L28" s="173"/>
    </row>
    <row r="29" spans="1:13" s="171" customFormat="1" ht="50.25" customHeight="1">
      <c r="A29" s="616"/>
      <c r="B29" s="617"/>
      <c r="C29" s="465" t="s">
        <v>223</v>
      </c>
      <c r="D29" s="465" t="s">
        <v>224</v>
      </c>
      <c r="E29" s="466" t="s">
        <v>225</v>
      </c>
      <c r="F29" s="497" t="s">
        <v>226</v>
      </c>
      <c r="G29" s="173"/>
      <c r="H29" s="173"/>
      <c r="I29" s="173"/>
      <c r="J29" s="173"/>
      <c r="K29" s="173"/>
      <c r="L29" s="173"/>
    </row>
    <row r="30" spans="1:13" s="171" customFormat="1" ht="12" customHeight="1">
      <c r="A30" s="394"/>
      <c r="B30" s="394"/>
      <c r="C30" s="404"/>
      <c r="D30" s="173"/>
      <c r="E30" s="397"/>
      <c r="F30" s="397"/>
      <c r="G30" s="173"/>
      <c r="H30" s="173"/>
      <c r="I30" s="173"/>
      <c r="J30" s="173"/>
      <c r="K30" s="173"/>
      <c r="L30" s="173"/>
    </row>
    <row r="31" spans="1:13" s="171" customFormat="1" ht="12" customHeight="1">
      <c r="A31" s="490">
        <v>2010</v>
      </c>
      <c r="B31" s="451"/>
      <c r="C31" s="403">
        <v>4730</v>
      </c>
      <c r="D31" s="405" t="s">
        <v>43</v>
      </c>
      <c r="E31" s="402">
        <v>148522</v>
      </c>
      <c r="F31" s="400" t="s">
        <v>43</v>
      </c>
      <c r="G31" s="173"/>
      <c r="H31" s="173"/>
      <c r="I31" s="173"/>
      <c r="J31" s="173"/>
      <c r="K31" s="173"/>
      <c r="L31" s="173"/>
    </row>
    <row r="32" spans="1:13" s="171" customFormat="1" ht="12" customHeight="1">
      <c r="A32" s="490">
        <v>2011</v>
      </c>
      <c r="B32" s="451"/>
      <c r="C32" s="403">
        <v>1687</v>
      </c>
      <c r="D32" s="405" t="s">
        <v>43</v>
      </c>
      <c r="E32" s="398">
        <v>153362</v>
      </c>
      <c r="F32" s="400" t="s">
        <v>43</v>
      </c>
      <c r="G32" s="173"/>
      <c r="H32" s="173"/>
      <c r="I32" s="173"/>
      <c r="J32" s="173"/>
      <c r="K32" s="173"/>
      <c r="L32" s="173"/>
    </row>
    <row r="33" spans="1:14" s="171" customFormat="1" ht="12" customHeight="1">
      <c r="A33" s="490">
        <v>2012</v>
      </c>
      <c r="B33" s="451"/>
      <c r="C33" s="403">
        <v>2717</v>
      </c>
      <c r="D33" s="405" t="s">
        <v>43</v>
      </c>
      <c r="E33" s="398">
        <v>219449</v>
      </c>
      <c r="F33" s="400" t="s">
        <v>43</v>
      </c>
      <c r="G33" s="173"/>
      <c r="H33" s="173"/>
      <c r="I33" s="173"/>
      <c r="J33" s="173"/>
      <c r="K33" s="173"/>
      <c r="L33" s="173"/>
    </row>
    <row r="34" spans="1:14" s="171" customFormat="1" ht="12" customHeight="1">
      <c r="A34" s="490">
        <v>2013</v>
      </c>
      <c r="B34" s="451"/>
      <c r="C34" s="403">
        <v>8531</v>
      </c>
      <c r="D34" s="405" t="s">
        <v>43</v>
      </c>
      <c r="E34" s="398">
        <v>353451</v>
      </c>
      <c r="F34" s="400" t="s">
        <v>43</v>
      </c>
      <c r="G34" s="173"/>
      <c r="H34" s="173"/>
      <c r="I34" s="173"/>
      <c r="J34" s="173"/>
      <c r="K34" s="173"/>
      <c r="L34" s="173"/>
    </row>
    <row r="35" spans="1:14" s="171" customFormat="1" ht="12" customHeight="1">
      <c r="A35" s="490">
        <v>2014</v>
      </c>
      <c r="B35" s="451"/>
      <c r="C35" s="403">
        <v>14482</v>
      </c>
      <c r="D35" s="405" t="s">
        <v>43</v>
      </c>
      <c r="E35" s="398">
        <v>472581</v>
      </c>
      <c r="F35" s="400" t="s">
        <v>43</v>
      </c>
      <c r="G35" s="173"/>
      <c r="H35" s="173"/>
      <c r="I35" s="173"/>
      <c r="J35" s="173"/>
      <c r="K35" s="173"/>
      <c r="L35" s="173"/>
    </row>
    <row r="36" spans="1:14" s="171" customFormat="1" ht="12" customHeight="1">
      <c r="A36" s="490">
        <v>2015</v>
      </c>
      <c r="B36" s="451"/>
      <c r="C36" s="403">
        <v>19725</v>
      </c>
      <c r="D36" s="405" t="s">
        <v>43</v>
      </c>
      <c r="E36" s="398">
        <v>685000</v>
      </c>
      <c r="F36" s="400" t="s">
        <v>43</v>
      </c>
      <c r="G36" s="173"/>
      <c r="H36" s="173"/>
      <c r="I36" s="173"/>
      <c r="J36" s="173"/>
      <c r="K36" s="173"/>
      <c r="L36" s="173"/>
    </row>
    <row r="37" spans="1:14" s="171" customFormat="1" ht="12" customHeight="1">
      <c r="A37" s="490">
        <v>2016</v>
      </c>
      <c r="B37" s="451"/>
      <c r="C37" s="403">
        <v>21014</v>
      </c>
      <c r="D37" s="405" t="s">
        <v>43</v>
      </c>
      <c r="E37" s="398">
        <v>953375</v>
      </c>
      <c r="F37" s="402">
        <v>72000</v>
      </c>
      <c r="G37" s="173"/>
      <c r="H37" s="173"/>
      <c r="I37" s="173"/>
      <c r="J37" s="173"/>
      <c r="K37" s="173"/>
      <c r="L37" s="173"/>
    </row>
    <row r="38" spans="1:14" s="171" customFormat="1" ht="12" customHeight="1">
      <c r="A38" s="490">
        <v>2017</v>
      </c>
      <c r="B38" s="451"/>
      <c r="C38" s="403">
        <v>19327</v>
      </c>
      <c r="D38" s="403">
        <v>27461</v>
      </c>
      <c r="E38" s="402">
        <v>1244233</v>
      </c>
      <c r="F38" s="402">
        <v>435115</v>
      </c>
      <c r="G38" s="173"/>
      <c r="H38" s="173"/>
      <c r="I38" s="173"/>
      <c r="J38" s="173"/>
      <c r="K38" s="173"/>
      <c r="L38" s="173"/>
    </row>
    <row r="39" spans="1:14" s="171" customFormat="1" ht="12" customHeight="1">
      <c r="A39" s="383">
        <v>2018</v>
      </c>
      <c r="B39" s="358"/>
      <c r="C39" s="403">
        <v>34955</v>
      </c>
      <c r="D39" s="403">
        <v>47670</v>
      </c>
      <c r="E39" s="402">
        <v>1553047</v>
      </c>
      <c r="F39" s="402">
        <v>643545</v>
      </c>
      <c r="G39" s="173"/>
      <c r="H39" s="173"/>
      <c r="I39" s="173"/>
      <c r="J39" s="173"/>
      <c r="K39" s="173"/>
      <c r="L39" s="173"/>
    </row>
    <row r="40" spans="1:14" s="171" customFormat="1" ht="12" customHeight="1">
      <c r="A40" s="383">
        <v>2019</v>
      </c>
      <c r="B40" s="358"/>
      <c r="C40" s="403">
        <v>32824</v>
      </c>
      <c r="D40" s="403">
        <v>54585</v>
      </c>
      <c r="E40" s="402">
        <v>2016211</v>
      </c>
      <c r="F40" s="402">
        <v>688031</v>
      </c>
      <c r="G40" s="173"/>
      <c r="H40" s="173"/>
      <c r="I40" s="173"/>
      <c r="J40" s="173"/>
      <c r="K40" s="173"/>
      <c r="L40" s="173"/>
    </row>
    <row r="41" spans="1:14" s="171" customFormat="1" ht="12" customHeight="1">
      <c r="A41" s="383">
        <v>2020</v>
      </c>
      <c r="B41" s="488" t="s">
        <v>75</v>
      </c>
      <c r="C41" s="403">
        <v>33254</v>
      </c>
      <c r="D41" s="403">
        <v>70591</v>
      </c>
      <c r="E41" s="402">
        <v>2506284</v>
      </c>
      <c r="F41" s="402">
        <v>1279643</v>
      </c>
      <c r="G41" s="173"/>
      <c r="H41" s="173"/>
      <c r="I41" s="173"/>
      <c r="J41" s="173"/>
      <c r="K41" s="173"/>
      <c r="L41" s="173"/>
    </row>
    <row r="42" spans="1:14" s="171" customFormat="1" ht="12" customHeight="1">
      <c r="A42" s="383">
        <v>2021</v>
      </c>
      <c r="B42" s="488" t="s">
        <v>75</v>
      </c>
      <c r="C42" s="403">
        <v>143642</v>
      </c>
      <c r="D42" s="403">
        <v>93793</v>
      </c>
      <c r="E42" s="402">
        <v>3149149</v>
      </c>
      <c r="F42" s="402">
        <v>1226185</v>
      </c>
      <c r="G42" s="173"/>
      <c r="H42" s="173"/>
      <c r="I42" s="173"/>
      <c r="J42" s="173"/>
      <c r="K42" s="173"/>
      <c r="L42" s="173"/>
    </row>
    <row r="43" spans="1:14" s="171" customFormat="1" ht="12" customHeight="1">
      <c r="A43" s="383">
        <v>2022</v>
      </c>
      <c r="B43" s="488"/>
      <c r="C43" s="403">
        <v>157762</v>
      </c>
      <c r="D43" s="403">
        <v>97846</v>
      </c>
      <c r="E43" s="402">
        <v>3436608</v>
      </c>
      <c r="F43" s="402">
        <v>965358</v>
      </c>
      <c r="G43" s="173"/>
      <c r="H43" s="173"/>
      <c r="I43" s="173"/>
      <c r="J43" s="173"/>
      <c r="K43" s="173"/>
      <c r="L43" s="173"/>
    </row>
    <row r="44" spans="1:14" s="171" customFormat="1" ht="12" customHeight="1">
      <c r="A44" s="383">
        <v>2023</v>
      </c>
      <c r="B44" s="488"/>
      <c r="C44" s="403">
        <v>177974</v>
      </c>
      <c r="D44" s="403">
        <v>117122</v>
      </c>
      <c r="E44" s="402">
        <v>4261765</v>
      </c>
      <c r="F44" s="402">
        <v>1268925</v>
      </c>
      <c r="G44" s="496"/>
      <c r="H44" s="173"/>
      <c r="I44" s="496"/>
      <c r="J44" s="173"/>
      <c r="K44" s="173"/>
      <c r="L44" s="173"/>
    </row>
    <row r="45" spans="1:14" s="171" customFormat="1" ht="12" customHeight="1">
      <c r="A45" s="383">
        <v>2024</v>
      </c>
      <c r="B45" s="488"/>
      <c r="C45" s="403">
        <v>206289</v>
      </c>
      <c r="D45" s="403">
        <v>127179</v>
      </c>
      <c r="E45" s="402">
        <v>5063946</v>
      </c>
      <c r="F45" s="402">
        <v>1291991</v>
      </c>
      <c r="G45" s="173"/>
      <c r="H45" s="173"/>
      <c r="I45" s="173"/>
      <c r="J45" s="173"/>
      <c r="K45" s="173"/>
      <c r="L45" s="173"/>
    </row>
    <row r="46" spans="1:14" s="171" customFormat="1" ht="12" customHeight="1">
      <c r="C46" s="404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4" s="171" customFormat="1" ht="12" customHeight="1">
      <c r="C47" s="404"/>
      <c r="D47" s="173"/>
      <c r="E47" s="173"/>
      <c r="F47" s="173"/>
      <c r="K47" s="173"/>
      <c r="L47" s="173"/>
    </row>
    <row r="48" spans="1:14" s="171" customFormat="1" ht="13.5" customHeight="1">
      <c r="A48" s="618" t="s">
        <v>170</v>
      </c>
      <c r="B48" s="619"/>
      <c r="C48" s="634" t="s">
        <v>227</v>
      </c>
      <c r="D48" s="635" t="s">
        <v>228</v>
      </c>
      <c r="E48" s="636"/>
      <c r="F48" s="630" t="s">
        <v>267</v>
      </c>
      <c r="G48" s="638" t="s">
        <v>292</v>
      </c>
      <c r="H48" s="624"/>
      <c r="I48" s="120"/>
      <c r="J48" s="406"/>
      <c r="K48" s="406"/>
      <c r="L48" s="397"/>
      <c r="M48" s="407"/>
      <c r="N48" s="407"/>
    </row>
    <row r="49" spans="1:14" s="171" customFormat="1" ht="23.25" customHeight="1">
      <c r="A49" s="620"/>
      <c r="B49" s="621"/>
      <c r="C49" s="634"/>
      <c r="D49" s="495" t="s">
        <v>229</v>
      </c>
      <c r="E49" s="408" t="s">
        <v>230</v>
      </c>
      <c r="F49" s="637"/>
      <c r="G49" s="638"/>
      <c r="H49" s="624"/>
      <c r="I49" s="120"/>
      <c r="J49" s="406"/>
      <c r="K49" s="409"/>
      <c r="L49" s="397"/>
      <c r="M49" s="407"/>
      <c r="N49" s="407"/>
    </row>
    <row r="50" spans="1:14" s="171" customFormat="1" ht="24" customHeight="1">
      <c r="A50" s="622"/>
      <c r="B50" s="623"/>
      <c r="C50" s="494" t="s">
        <v>4</v>
      </c>
      <c r="D50" s="639" t="s">
        <v>177</v>
      </c>
      <c r="E50" s="639"/>
      <c r="F50" s="637"/>
      <c r="G50" s="638"/>
      <c r="H50" s="625"/>
      <c r="I50" s="120"/>
      <c r="J50" s="410"/>
      <c r="K50" s="410"/>
      <c r="L50" s="411"/>
      <c r="M50" s="407"/>
      <c r="N50" s="407"/>
    </row>
    <row r="51" spans="1:14" s="171" customFormat="1" ht="12" customHeight="1">
      <c r="A51" s="120"/>
      <c r="B51" s="120"/>
      <c r="C51" s="493"/>
      <c r="D51" s="492"/>
      <c r="E51" s="412"/>
      <c r="F51" s="412"/>
      <c r="G51" s="120"/>
      <c r="H51" s="491"/>
      <c r="I51" s="120"/>
      <c r="J51" s="413"/>
      <c r="K51" s="414"/>
      <c r="L51" s="411"/>
      <c r="M51" s="407"/>
      <c r="N51" s="407"/>
    </row>
    <row r="52" spans="1:14" s="171" customFormat="1" ht="12" customHeight="1">
      <c r="A52" s="490">
        <v>2010</v>
      </c>
      <c r="B52" s="451"/>
      <c r="C52" s="402">
        <v>23727684</v>
      </c>
      <c r="D52" s="653">
        <v>99.374056060422916</v>
      </c>
      <c r="E52" s="653">
        <v>0.62594393957707806</v>
      </c>
      <c r="F52" s="399">
        <v>7038.3244957599818</v>
      </c>
      <c r="G52" s="399">
        <v>2705.0784702949563</v>
      </c>
      <c r="H52" s="489"/>
      <c r="I52" s="173"/>
      <c r="J52" s="418"/>
      <c r="K52" s="414"/>
      <c r="L52" s="419"/>
      <c r="M52" s="407"/>
      <c r="N52" s="407"/>
    </row>
    <row r="53" spans="1:14" s="171" customFormat="1" ht="12" customHeight="1">
      <c r="A53" s="490">
        <v>2011</v>
      </c>
      <c r="B53" s="451"/>
      <c r="C53" s="402">
        <v>23712728</v>
      </c>
      <c r="D53" s="653">
        <v>99.353250288199661</v>
      </c>
      <c r="E53" s="653">
        <v>0.64674971180034624</v>
      </c>
      <c r="F53" s="399">
        <v>6965.3546517400227</v>
      </c>
      <c r="G53" s="399">
        <v>2638.5267575730336</v>
      </c>
      <c r="H53" s="489"/>
      <c r="I53" s="173"/>
      <c r="J53" s="418"/>
      <c r="K53" s="414"/>
      <c r="L53" s="397"/>
      <c r="M53" s="407"/>
      <c r="N53" s="407"/>
    </row>
    <row r="54" spans="1:14" s="171" customFormat="1" ht="12" customHeight="1">
      <c r="A54" s="490">
        <v>2012</v>
      </c>
      <c r="B54" s="451"/>
      <c r="C54" s="402">
        <v>23708534</v>
      </c>
      <c r="D54" s="653">
        <v>99.074388150697118</v>
      </c>
      <c r="E54" s="653">
        <v>0.92561184930287121</v>
      </c>
      <c r="F54" s="399">
        <v>6888.0090389282277</v>
      </c>
      <c r="G54" s="399">
        <v>2603.4681570400476</v>
      </c>
      <c r="H54" s="489"/>
      <c r="I54" s="173"/>
      <c r="J54" s="418"/>
      <c r="K54" s="414"/>
      <c r="L54" s="397"/>
      <c r="M54" s="407"/>
      <c r="N54" s="407"/>
    </row>
    <row r="55" spans="1:14" s="171" customFormat="1" ht="12" customHeight="1">
      <c r="A55" s="490">
        <v>2013</v>
      </c>
      <c r="B55" s="451"/>
      <c r="C55" s="402">
        <v>24609911</v>
      </c>
      <c r="D55" s="653">
        <v>98.563785947864673</v>
      </c>
      <c r="E55" s="653">
        <v>1.4362140521353368</v>
      </c>
      <c r="F55" s="399">
        <v>7052.7184731454099</v>
      </c>
      <c r="G55" s="399">
        <v>2587.1430855883868</v>
      </c>
      <c r="H55" s="489"/>
      <c r="I55" s="173"/>
      <c r="J55" s="418"/>
      <c r="K55" s="414"/>
      <c r="L55" s="397"/>
      <c r="M55" s="407"/>
      <c r="N55" s="407"/>
    </row>
    <row r="56" spans="1:14" s="171" customFormat="1" ht="12" customHeight="1">
      <c r="A56" s="490">
        <v>2014</v>
      </c>
      <c r="B56" s="451"/>
      <c r="C56" s="402">
        <v>24821556</v>
      </c>
      <c r="D56" s="653">
        <v>98.096086321099278</v>
      </c>
      <c r="E56" s="653">
        <v>1.9039136789007105</v>
      </c>
      <c r="F56" s="399">
        <v>7029.6128659339756</v>
      </c>
      <c r="G56" s="399">
        <v>2567.1598887453665</v>
      </c>
      <c r="H56" s="489"/>
      <c r="I56" s="173"/>
      <c r="J56" s="420"/>
      <c r="K56" s="414"/>
      <c r="L56" s="397"/>
      <c r="M56" s="407"/>
      <c r="N56" s="407"/>
    </row>
    <row r="57" spans="1:14" s="171" customFormat="1" ht="12" customHeight="1">
      <c r="A57" s="490">
        <v>2015</v>
      </c>
      <c r="B57" s="451"/>
      <c r="C57" s="402">
        <v>25315326</v>
      </c>
      <c r="D57" s="653">
        <v>97.294129255929789</v>
      </c>
      <c r="E57" s="653">
        <v>2.7058707440702126</v>
      </c>
      <c r="F57" s="399">
        <v>7078.853752177597</v>
      </c>
      <c r="G57" s="399">
        <v>2559.6307802437791</v>
      </c>
      <c r="H57" s="489"/>
      <c r="J57" s="420"/>
      <c r="K57" s="414"/>
      <c r="L57" s="397"/>
      <c r="M57" s="407"/>
      <c r="N57" s="407"/>
    </row>
    <row r="58" spans="1:14" s="171" customFormat="1" ht="12" customHeight="1">
      <c r="A58" s="490">
        <v>2016</v>
      </c>
      <c r="B58" s="451"/>
      <c r="C58" s="402">
        <v>25553130</v>
      </c>
      <c r="D58" s="653">
        <v>96.269048057909146</v>
      </c>
      <c r="E58" s="653">
        <v>3.7309519420908517</v>
      </c>
      <c r="F58" s="399">
        <v>6995.1904717192128</v>
      </c>
      <c r="G58" s="399">
        <v>2501.4868776172289</v>
      </c>
      <c r="H58" s="489"/>
      <c r="I58" s="412"/>
      <c r="J58" s="420"/>
      <c r="K58" s="414"/>
      <c r="L58" s="397"/>
      <c r="M58" s="407"/>
      <c r="N58" s="407"/>
    </row>
    <row r="59" spans="1:14" s="171" customFormat="1" ht="12" customHeight="1">
      <c r="A59" s="490">
        <v>2017</v>
      </c>
      <c r="B59" s="451"/>
      <c r="C59" s="402">
        <v>25631792</v>
      </c>
      <c r="D59" s="653">
        <v>95.145743223883841</v>
      </c>
      <c r="E59" s="653">
        <v>4.854256776116161</v>
      </c>
      <c r="F59" s="399">
        <v>6948.2132711082968</v>
      </c>
      <c r="G59" s="399">
        <v>2553.9328529109434</v>
      </c>
      <c r="H59" s="489"/>
      <c r="I59" s="173"/>
      <c r="J59" s="420"/>
      <c r="K59" s="414"/>
      <c r="L59" s="397"/>
      <c r="M59" s="407"/>
      <c r="N59" s="407"/>
    </row>
    <row r="60" spans="1:14" s="171" customFormat="1" ht="12" customHeight="1">
      <c r="A60" s="490">
        <v>2018</v>
      </c>
      <c r="B60" s="451"/>
      <c r="C60" s="402">
        <v>25196216</v>
      </c>
      <c r="D60" s="653">
        <v>93.836189529411868</v>
      </c>
      <c r="E60" s="653">
        <v>6.1638104705881238</v>
      </c>
      <c r="F60" s="399">
        <v>6766.0574331200987</v>
      </c>
      <c r="G60" s="399">
        <v>2543.1092125113523</v>
      </c>
      <c r="H60" s="489"/>
      <c r="I60" s="173"/>
      <c r="J60" s="420"/>
      <c r="K60" s="414"/>
      <c r="L60" s="397"/>
      <c r="M60" s="407"/>
      <c r="N60" s="407"/>
    </row>
    <row r="61" spans="1:14" s="171" customFormat="1" ht="12" customHeight="1">
      <c r="A61" s="490">
        <v>2019</v>
      </c>
      <c r="B61" s="451"/>
      <c r="C61" s="402">
        <v>25373952</v>
      </c>
      <c r="D61" s="653">
        <v>92.054012713510289</v>
      </c>
      <c r="E61" s="653">
        <v>7.9459872864897045</v>
      </c>
      <c r="F61" s="399">
        <v>6758.4248743746703</v>
      </c>
      <c r="G61" s="399">
        <v>2540.9418983181945</v>
      </c>
      <c r="H61" s="489"/>
      <c r="I61" s="173"/>
      <c r="J61" s="420"/>
      <c r="K61" s="414"/>
      <c r="L61" s="397"/>
      <c r="M61" s="407"/>
      <c r="N61" s="407"/>
    </row>
    <row r="62" spans="1:14" s="171" customFormat="1" ht="12" customHeight="1">
      <c r="A62" s="383">
        <v>2020</v>
      </c>
      <c r="B62" s="488" t="s">
        <v>75</v>
      </c>
      <c r="C62" s="402">
        <v>20680341</v>
      </c>
      <c r="D62" s="653">
        <v>87.880838135115852</v>
      </c>
      <c r="E62" s="653">
        <v>12.119161864884143</v>
      </c>
      <c r="F62" s="399">
        <v>5496.5004241910074</v>
      </c>
      <c r="G62" s="399">
        <v>1483.6229314043806</v>
      </c>
      <c r="H62" s="489"/>
      <c r="I62" s="173"/>
      <c r="J62" s="420"/>
      <c r="K62" s="414"/>
      <c r="L62" s="397"/>
      <c r="M62" s="407"/>
      <c r="N62" s="407"/>
    </row>
    <row r="63" spans="1:14" s="171" customFormat="1" ht="12" customHeight="1">
      <c r="A63" s="383">
        <v>2021</v>
      </c>
      <c r="B63" s="488" t="s">
        <v>75</v>
      </c>
      <c r="C63" s="402">
        <v>21894979</v>
      </c>
      <c r="D63" s="653">
        <v>85.617026625145428</v>
      </c>
      <c r="E63" s="653">
        <v>14.382973374854574</v>
      </c>
      <c r="F63" s="399">
        <v>5813.7286973570945</v>
      </c>
      <c r="G63" s="399">
        <v>1172.3892363469515</v>
      </c>
      <c r="H63" s="489"/>
      <c r="I63" s="173"/>
      <c r="J63" s="420"/>
      <c r="K63" s="414"/>
      <c r="L63" s="397"/>
      <c r="M63" s="407"/>
      <c r="N63" s="407"/>
    </row>
    <row r="64" spans="1:14" s="171" customFormat="1" ht="12" customHeight="1">
      <c r="A64" s="383">
        <v>2022</v>
      </c>
      <c r="B64" s="488"/>
      <c r="C64" s="402">
        <v>24443433</v>
      </c>
      <c r="D64" s="653">
        <v>85.940567349929935</v>
      </c>
      <c r="E64" s="653">
        <v>14.059432650070061</v>
      </c>
      <c r="F64" s="399">
        <v>6395.6551760769107</v>
      </c>
      <c r="G64" s="399">
        <v>1676.3502055663166</v>
      </c>
      <c r="H64" s="489"/>
      <c r="I64" s="173"/>
      <c r="J64" s="420"/>
      <c r="K64" s="414"/>
      <c r="L64" s="397"/>
      <c r="M64" s="407"/>
      <c r="N64" s="407"/>
    </row>
    <row r="65" spans="1:14" s="171" customFormat="1" ht="12" customHeight="1">
      <c r="A65" s="383">
        <v>2023</v>
      </c>
      <c r="B65" s="488"/>
      <c r="C65" s="402">
        <v>26482941</v>
      </c>
      <c r="D65" s="653">
        <v>83.907508610920516</v>
      </c>
      <c r="E65" s="653">
        <v>16.092491389079484</v>
      </c>
      <c r="F65" s="399">
        <v>6849.5354187438661</v>
      </c>
      <c r="G65" s="399">
        <v>2050.2257276499886</v>
      </c>
      <c r="H65" s="489"/>
      <c r="I65" s="173"/>
      <c r="J65" s="420"/>
      <c r="K65" s="414"/>
      <c r="L65" s="397"/>
      <c r="M65" s="407"/>
      <c r="N65" s="407"/>
    </row>
    <row r="66" spans="1:14" s="171" customFormat="1" ht="12" customHeight="1">
      <c r="A66" s="383">
        <v>2024</v>
      </c>
      <c r="B66" s="488"/>
      <c r="C66" s="402">
        <v>27859140</v>
      </c>
      <c r="D66" s="653">
        <v>81.823035456227288</v>
      </c>
      <c r="E66" s="653">
        <v>18.176964543772709</v>
      </c>
      <c r="F66" s="399">
        <v>7169.0196153107818</v>
      </c>
      <c r="G66" s="399">
        <v>2177.332435076682</v>
      </c>
      <c r="H66" s="417"/>
      <c r="I66" s="173"/>
      <c r="J66" s="420"/>
      <c r="K66" s="414"/>
      <c r="L66" s="397"/>
      <c r="M66" s="407"/>
      <c r="N66" s="407"/>
    </row>
    <row r="67" spans="1:14" s="171" customFormat="1" ht="12" customHeight="1">
      <c r="A67" s="383"/>
      <c r="B67" s="488"/>
      <c r="C67" s="402"/>
      <c r="D67" s="415"/>
      <c r="E67" s="415"/>
      <c r="F67" s="416"/>
      <c r="G67" s="416"/>
      <c r="H67" s="417"/>
      <c r="I67" s="173"/>
      <c r="J67" s="420"/>
      <c r="K67" s="414"/>
      <c r="L67" s="397"/>
      <c r="M67" s="407"/>
      <c r="N67" s="407"/>
    </row>
    <row r="68" spans="1:14" s="171" customFormat="1" ht="12" customHeight="1">
      <c r="A68" s="171" t="s">
        <v>1</v>
      </c>
      <c r="C68" s="404"/>
      <c r="D68" s="173"/>
      <c r="E68" s="173"/>
      <c r="F68" s="173"/>
      <c r="G68" s="173"/>
      <c r="H68" s="173"/>
      <c r="I68" s="173"/>
      <c r="J68" s="421"/>
      <c r="K68" s="397"/>
      <c r="L68" s="397"/>
      <c r="M68" s="407"/>
      <c r="N68" s="407"/>
    </row>
    <row r="69" spans="1:14" s="171" customFormat="1" ht="12">
      <c r="A69" s="633" t="s">
        <v>231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</row>
    <row r="70" spans="1:14" s="171" customFormat="1" ht="12">
      <c r="A70" s="368" t="s">
        <v>293</v>
      </c>
      <c r="B70" s="368"/>
      <c r="C70" s="452"/>
      <c r="D70" s="158"/>
      <c r="E70" s="158"/>
      <c r="F70" s="158"/>
      <c r="G70" s="158"/>
      <c r="H70" s="158"/>
      <c r="I70" s="158"/>
      <c r="J70" s="158"/>
      <c r="K70" s="158"/>
      <c r="L70" s="158"/>
    </row>
    <row r="71" spans="1:14" s="171" customFormat="1" ht="12">
      <c r="A71" s="368" t="s">
        <v>232</v>
      </c>
      <c r="B71" s="368"/>
      <c r="C71" s="453"/>
      <c r="D71" s="158"/>
      <c r="E71" s="158"/>
      <c r="F71" s="158"/>
      <c r="G71" s="454"/>
      <c r="H71" s="454"/>
      <c r="I71" s="158"/>
      <c r="J71" s="422"/>
      <c r="K71" s="158"/>
      <c r="L71" s="158"/>
    </row>
    <row r="72" spans="1:14" s="171" customFormat="1" ht="12">
      <c r="A72" s="368" t="s">
        <v>233</v>
      </c>
      <c r="B72" s="368"/>
      <c r="C72" s="452"/>
      <c r="D72" s="158"/>
      <c r="E72" s="158"/>
      <c r="F72" s="158"/>
      <c r="G72" s="158"/>
      <c r="H72" s="158"/>
      <c r="I72" s="158"/>
      <c r="J72" s="158"/>
      <c r="K72" s="158"/>
      <c r="L72" s="158"/>
    </row>
    <row r="73" spans="1:14" s="171" customFormat="1" ht="12">
      <c r="C73" s="407"/>
    </row>
    <row r="74" spans="1:14" s="171" customFormat="1" ht="12">
      <c r="A74" s="455" t="s">
        <v>215</v>
      </c>
      <c r="B74" s="455"/>
      <c r="C74" s="407"/>
    </row>
    <row r="75" spans="1:14" s="171" customFormat="1" ht="12">
      <c r="C75" s="407"/>
    </row>
    <row r="78" spans="1:14">
      <c r="A78" s="108" t="s">
        <v>0</v>
      </c>
      <c r="B78" s="108"/>
    </row>
  </sheetData>
  <mergeCells count="19">
    <mergeCell ref="I8:I9"/>
    <mergeCell ref="J8:L8"/>
    <mergeCell ref="A69:L69"/>
    <mergeCell ref="C48:C49"/>
    <mergeCell ref="D48:E48"/>
    <mergeCell ref="F48:F50"/>
    <mergeCell ref="G48:G50"/>
    <mergeCell ref="D50:E50"/>
    <mergeCell ref="C28:F28"/>
    <mergeCell ref="A8:B9"/>
    <mergeCell ref="A28:B29"/>
    <mergeCell ref="A48:B50"/>
    <mergeCell ref="H48:H50"/>
    <mergeCell ref="A6:F6"/>
    <mergeCell ref="G8:H8"/>
    <mergeCell ref="C8:C9"/>
    <mergeCell ref="D8:D9"/>
    <mergeCell ref="E8:E9"/>
    <mergeCell ref="F8:F9"/>
  </mergeCell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3B5C-A651-4763-8A4B-A56A7FA0DE1E}">
  <sheetPr>
    <tabColor rgb="FFE5A723"/>
  </sheetPr>
  <dimension ref="A1:O34"/>
  <sheetViews>
    <sheetView workbookViewId="0">
      <selection activeCell="F37" sqref="F37"/>
    </sheetView>
  </sheetViews>
  <sheetFormatPr baseColWidth="10" defaultColWidth="10.85546875" defaultRowHeight="12.75"/>
  <cols>
    <col min="1" max="1" width="9" style="107" customWidth="1"/>
    <col min="2" max="2" width="23.140625" style="107" bestFit="1" customWidth="1"/>
    <col min="3" max="3" width="11.42578125" style="148" customWidth="1"/>
    <col min="4" max="8" width="10.85546875" style="107"/>
    <col min="9" max="9" width="10.5703125" style="107" customWidth="1"/>
    <col min="10" max="16384" width="10.85546875" style="107"/>
  </cols>
  <sheetData>
    <row r="1" spans="1:15" ht="8.25" customHeight="1"/>
    <row r="2" spans="1:15" s="111" customFormat="1" ht="37.9" customHeight="1">
      <c r="B2" s="229"/>
    </row>
    <row r="3" spans="1:15" s="111" customFormat="1" ht="13.5" customHeight="1">
      <c r="B3" s="229"/>
      <c r="H3" s="166"/>
    </row>
    <row r="4" spans="1:15" s="111" customFormat="1">
      <c r="A4" s="115" t="s">
        <v>213</v>
      </c>
      <c r="B4" s="229"/>
      <c r="H4" s="166"/>
    </row>
    <row r="5" spans="1:15" s="111" customFormat="1">
      <c r="A5" s="115"/>
      <c r="B5" s="229"/>
      <c r="H5" s="166"/>
    </row>
    <row r="6" spans="1:15">
      <c r="A6" s="41" t="s">
        <v>290</v>
      </c>
      <c r="B6" s="41"/>
      <c r="C6" s="98"/>
    </row>
    <row r="7" spans="1:15">
      <c r="A7" s="165"/>
      <c r="B7" s="165"/>
      <c r="C7" s="270"/>
    </row>
    <row r="8" spans="1:15" s="120" customFormat="1" ht="24" customHeight="1">
      <c r="A8" s="643" t="s">
        <v>17</v>
      </c>
      <c r="B8" s="645" t="s">
        <v>42</v>
      </c>
      <c r="C8" s="513" t="s">
        <v>289</v>
      </c>
      <c r="D8" s="467" t="s">
        <v>127</v>
      </c>
      <c r="E8" s="467" t="s">
        <v>288</v>
      </c>
      <c r="F8" s="513" t="s">
        <v>289</v>
      </c>
      <c r="G8" s="467" t="s">
        <v>127</v>
      </c>
      <c r="H8" s="467" t="s">
        <v>288</v>
      </c>
      <c r="I8" s="513" t="s">
        <v>289</v>
      </c>
      <c r="J8" s="467" t="s">
        <v>127</v>
      </c>
      <c r="K8" s="512" t="s">
        <v>288</v>
      </c>
      <c r="L8" s="654" t="s">
        <v>289</v>
      </c>
      <c r="M8" s="655" t="s">
        <v>127</v>
      </c>
      <c r="N8" s="656" t="s">
        <v>288</v>
      </c>
    </row>
    <row r="9" spans="1:15" s="120" customFormat="1" ht="12">
      <c r="A9" s="644"/>
      <c r="B9" s="646"/>
      <c r="C9" s="647">
        <v>2021</v>
      </c>
      <c r="D9" s="648"/>
      <c r="E9" s="649"/>
      <c r="F9" s="650">
        <v>2022</v>
      </c>
      <c r="G9" s="651"/>
      <c r="H9" s="652"/>
      <c r="I9" s="642">
        <v>2023</v>
      </c>
      <c r="J9" s="642"/>
      <c r="K9" s="642"/>
      <c r="L9" s="650">
        <v>2024</v>
      </c>
      <c r="M9" s="651"/>
      <c r="N9" s="651"/>
    </row>
    <row r="10" spans="1:15" s="120" customFormat="1" ht="12">
      <c r="A10" s="288"/>
      <c r="B10" s="289"/>
      <c r="C10" s="511"/>
      <c r="D10" s="491"/>
    </row>
    <row r="11" spans="1:15" s="120" customFormat="1" ht="12" customHeight="1">
      <c r="A11" s="291" t="s">
        <v>18</v>
      </c>
      <c r="B11" s="292" t="s">
        <v>19</v>
      </c>
      <c r="C11" s="510">
        <v>12</v>
      </c>
      <c r="D11" s="509">
        <v>466872</v>
      </c>
      <c r="E11" s="412">
        <v>1736493</v>
      </c>
      <c r="F11" s="283">
        <v>12</v>
      </c>
      <c r="G11" s="412">
        <v>716110</v>
      </c>
      <c r="H11" s="412">
        <v>2016000</v>
      </c>
      <c r="I11" s="412">
        <v>12</v>
      </c>
      <c r="J11" s="412">
        <v>926691</v>
      </c>
      <c r="K11" s="412">
        <v>2057975</v>
      </c>
      <c r="L11" s="412">
        <v>12</v>
      </c>
      <c r="M11" s="412">
        <v>1004425</v>
      </c>
      <c r="N11" s="412">
        <v>2066090</v>
      </c>
      <c r="O11" s="412"/>
    </row>
    <row r="12" spans="1:15" s="120" customFormat="1" ht="12" customHeight="1">
      <c r="A12" s="291" t="s">
        <v>20</v>
      </c>
      <c r="B12" s="292" t="s">
        <v>21</v>
      </c>
      <c r="C12" s="506">
        <v>5</v>
      </c>
      <c r="D12" s="412">
        <v>320679</v>
      </c>
      <c r="E12" s="412">
        <v>1422606</v>
      </c>
      <c r="F12" s="283">
        <v>6</v>
      </c>
      <c r="G12" s="412">
        <v>423980</v>
      </c>
      <c r="H12" s="412">
        <v>1522387</v>
      </c>
      <c r="I12" s="412">
        <v>6</v>
      </c>
      <c r="J12" s="412">
        <v>528940</v>
      </c>
      <c r="K12" s="412">
        <v>1572879</v>
      </c>
      <c r="L12" s="412">
        <v>6</v>
      </c>
      <c r="M12" s="412">
        <v>564426</v>
      </c>
      <c r="N12" s="412">
        <v>1619323</v>
      </c>
      <c r="O12" s="412"/>
    </row>
    <row r="13" spans="1:15" s="120" customFormat="1" ht="12" customHeight="1">
      <c r="A13" s="291" t="s">
        <v>22</v>
      </c>
      <c r="B13" s="292" t="s">
        <v>23</v>
      </c>
      <c r="C13" s="506">
        <v>8</v>
      </c>
      <c r="D13" s="412">
        <v>385501</v>
      </c>
      <c r="E13" s="412">
        <v>1533733</v>
      </c>
      <c r="F13" s="283">
        <v>8</v>
      </c>
      <c r="G13" s="412">
        <v>516623</v>
      </c>
      <c r="H13" s="412">
        <v>1761768</v>
      </c>
      <c r="I13" s="412">
        <v>8</v>
      </c>
      <c r="J13" s="412">
        <v>516623</v>
      </c>
      <c r="K13" s="412">
        <v>1952782</v>
      </c>
      <c r="L13" s="412">
        <v>8</v>
      </c>
      <c r="M13" s="412">
        <v>970121</v>
      </c>
      <c r="N13" s="412">
        <v>2017941</v>
      </c>
      <c r="O13" s="412"/>
    </row>
    <row r="14" spans="1:15" s="120" customFormat="1" ht="12" customHeight="1">
      <c r="A14" s="291" t="s">
        <v>24</v>
      </c>
      <c r="B14" s="292" t="s">
        <v>25</v>
      </c>
      <c r="C14" s="506">
        <v>7</v>
      </c>
      <c r="D14" s="412">
        <v>412501</v>
      </c>
      <c r="E14" s="412">
        <v>1294384</v>
      </c>
      <c r="F14" s="283">
        <v>7</v>
      </c>
      <c r="G14" s="412">
        <v>507390</v>
      </c>
      <c r="H14" s="412">
        <v>1429752</v>
      </c>
      <c r="I14" s="412">
        <v>7</v>
      </c>
      <c r="J14" s="412">
        <v>593574</v>
      </c>
      <c r="K14" s="412">
        <v>1419015</v>
      </c>
      <c r="L14" s="412">
        <v>7</v>
      </c>
      <c r="M14" s="412">
        <v>562021</v>
      </c>
      <c r="N14" s="412">
        <v>1487236</v>
      </c>
      <c r="O14" s="412"/>
    </row>
    <row r="15" spans="1:15" s="120" customFormat="1" ht="12" customHeight="1">
      <c r="A15" s="291" t="s">
        <v>26</v>
      </c>
      <c r="B15" s="292" t="s">
        <v>27</v>
      </c>
      <c r="C15" s="506">
        <v>7</v>
      </c>
      <c r="D15" s="412">
        <v>286198</v>
      </c>
      <c r="E15" s="412">
        <v>1114730</v>
      </c>
      <c r="F15" s="283">
        <v>7</v>
      </c>
      <c r="G15" s="412">
        <v>420832</v>
      </c>
      <c r="H15" s="412">
        <v>1249347</v>
      </c>
      <c r="I15" s="412">
        <v>7</v>
      </c>
      <c r="J15" s="412">
        <v>601339</v>
      </c>
      <c r="K15" s="412">
        <v>1366015</v>
      </c>
      <c r="L15" s="412">
        <v>7</v>
      </c>
      <c r="M15" s="412">
        <v>643957</v>
      </c>
      <c r="N15" s="412">
        <v>1424447</v>
      </c>
      <c r="O15" s="412"/>
    </row>
    <row r="16" spans="1:15" s="120" customFormat="1" ht="12" customHeight="1">
      <c r="A16" s="291" t="s">
        <v>28</v>
      </c>
      <c r="B16" s="292" t="s">
        <v>29</v>
      </c>
      <c r="C16" s="506">
        <v>6</v>
      </c>
      <c r="D16" s="412">
        <v>323163</v>
      </c>
      <c r="E16" s="412">
        <v>1997237</v>
      </c>
      <c r="F16" s="283">
        <v>6</v>
      </c>
      <c r="G16" s="412">
        <v>477884</v>
      </c>
      <c r="H16" s="412">
        <v>2152459</v>
      </c>
      <c r="I16" s="412">
        <v>6</v>
      </c>
      <c r="J16" s="412">
        <v>598644</v>
      </c>
      <c r="K16" s="412">
        <v>2143456</v>
      </c>
      <c r="L16" s="412">
        <v>6</v>
      </c>
      <c r="M16" s="412">
        <v>613729</v>
      </c>
      <c r="N16" s="412">
        <v>2229382</v>
      </c>
      <c r="O16" s="412"/>
    </row>
    <row r="17" spans="1:15" s="120" customFormat="1" ht="12" customHeight="1">
      <c r="A17" s="291" t="s">
        <v>30</v>
      </c>
      <c r="B17" s="292" t="s">
        <v>31</v>
      </c>
      <c r="C17" s="506">
        <v>7</v>
      </c>
      <c r="D17" s="412">
        <v>276967</v>
      </c>
      <c r="E17" s="412">
        <v>1151151</v>
      </c>
      <c r="F17" s="283">
        <v>7</v>
      </c>
      <c r="G17" s="412">
        <v>437728</v>
      </c>
      <c r="H17" s="412">
        <v>1471462</v>
      </c>
      <c r="I17" s="412">
        <v>7</v>
      </c>
      <c r="J17" s="412">
        <v>543409</v>
      </c>
      <c r="K17" s="412">
        <v>1565512</v>
      </c>
      <c r="L17" s="412">
        <v>7</v>
      </c>
      <c r="M17" s="412">
        <v>663761</v>
      </c>
      <c r="N17" s="412">
        <v>1680691</v>
      </c>
      <c r="O17" s="412"/>
    </row>
    <row r="18" spans="1:15" s="120" customFormat="1" ht="12" customHeight="1">
      <c r="A18" s="291" t="s">
        <v>32</v>
      </c>
      <c r="B18" s="292" t="s">
        <v>33</v>
      </c>
      <c r="C18" s="506">
        <v>4</v>
      </c>
      <c r="D18" s="412">
        <v>242191</v>
      </c>
      <c r="E18" s="412">
        <v>1271274</v>
      </c>
      <c r="F18" s="283">
        <v>4</v>
      </c>
      <c r="G18" s="412">
        <v>378050</v>
      </c>
      <c r="H18" s="412">
        <v>1411307</v>
      </c>
      <c r="I18" s="412">
        <v>4</v>
      </c>
      <c r="J18" s="412">
        <v>393484</v>
      </c>
      <c r="K18" s="412">
        <v>1442335</v>
      </c>
      <c r="L18" s="412">
        <v>4</v>
      </c>
      <c r="M18" s="412">
        <v>382043</v>
      </c>
      <c r="N18" s="412">
        <v>1441114</v>
      </c>
      <c r="O18" s="412"/>
    </row>
    <row r="19" spans="1:15" s="120" customFormat="1" ht="12" customHeight="1">
      <c r="A19" s="291" t="s">
        <v>34</v>
      </c>
      <c r="B19" s="292" t="s">
        <v>35</v>
      </c>
      <c r="C19" s="506">
        <v>8</v>
      </c>
      <c r="D19" s="412">
        <v>211005</v>
      </c>
      <c r="E19" s="412">
        <v>1062741</v>
      </c>
      <c r="F19" s="283">
        <v>8</v>
      </c>
      <c r="G19" s="412">
        <v>258063</v>
      </c>
      <c r="H19" s="412">
        <v>1170322</v>
      </c>
      <c r="I19" s="412">
        <v>8</v>
      </c>
      <c r="J19" s="412">
        <v>351997</v>
      </c>
      <c r="K19" s="412">
        <v>1170322</v>
      </c>
      <c r="L19" s="412">
        <v>8</v>
      </c>
      <c r="M19" s="412">
        <v>416689</v>
      </c>
      <c r="N19" s="412">
        <v>1375648</v>
      </c>
      <c r="O19" s="412"/>
    </row>
    <row r="20" spans="1:15" s="120" customFormat="1" ht="12" customHeight="1">
      <c r="A20" s="291" t="s">
        <v>36</v>
      </c>
      <c r="B20" s="292" t="s">
        <v>37</v>
      </c>
      <c r="C20" s="506">
        <v>6</v>
      </c>
      <c r="D20" s="412">
        <v>346048</v>
      </c>
      <c r="E20" s="412">
        <v>1013530</v>
      </c>
      <c r="F20" s="283">
        <v>6</v>
      </c>
      <c r="G20" s="412">
        <v>341524</v>
      </c>
      <c r="H20" s="412">
        <v>1093972</v>
      </c>
      <c r="I20" s="412">
        <v>6</v>
      </c>
      <c r="J20" s="412">
        <v>507402</v>
      </c>
      <c r="K20" s="412">
        <v>1235637</v>
      </c>
      <c r="L20" s="412">
        <v>6</v>
      </c>
      <c r="M20" s="412">
        <v>490370</v>
      </c>
      <c r="N20" s="412">
        <v>1304247</v>
      </c>
      <c r="O20" s="412"/>
    </row>
    <row r="21" spans="1:15" s="120" customFormat="1" ht="12" customHeight="1">
      <c r="A21" s="291" t="s">
        <v>38</v>
      </c>
      <c r="B21" s="292" t="s">
        <v>39</v>
      </c>
      <c r="C21" s="506">
        <v>4</v>
      </c>
      <c r="D21" s="412">
        <v>247279</v>
      </c>
      <c r="E21" s="412">
        <v>1342672</v>
      </c>
      <c r="F21" s="283">
        <v>4</v>
      </c>
      <c r="G21" s="412">
        <v>351566</v>
      </c>
      <c r="H21" s="412">
        <v>1445199</v>
      </c>
      <c r="I21" s="412">
        <v>4</v>
      </c>
      <c r="J21" s="412">
        <v>479442</v>
      </c>
      <c r="K21" s="412">
        <v>1581303</v>
      </c>
      <c r="L21" s="412">
        <v>4</v>
      </c>
      <c r="M21" s="412">
        <v>515467</v>
      </c>
      <c r="N21" s="412">
        <v>1581553</v>
      </c>
      <c r="O21" s="412"/>
    </row>
    <row r="22" spans="1:15" s="120" customFormat="1" ht="12" customHeight="1">
      <c r="A22" s="291" t="s">
        <v>40</v>
      </c>
      <c r="B22" s="292" t="s">
        <v>41</v>
      </c>
      <c r="C22" s="506">
        <v>7</v>
      </c>
      <c r="D22" s="412">
        <v>289632</v>
      </c>
      <c r="E22" s="412">
        <v>1223008</v>
      </c>
      <c r="F22" s="283">
        <v>7</v>
      </c>
      <c r="G22" s="412">
        <v>362745</v>
      </c>
      <c r="H22" s="412">
        <v>1372528</v>
      </c>
      <c r="I22" s="412">
        <v>7</v>
      </c>
      <c r="J22" s="412">
        <v>424593</v>
      </c>
      <c r="K22" s="412">
        <v>1480990</v>
      </c>
      <c r="L22" s="412">
        <v>7</v>
      </c>
      <c r="M22" s="412">
        <v>393530</v>
      </c>
      <c r="N22" s="412">
        <v>1540171</v>
      </c>
      <c r="O22" s="412"/>
    </row>
    <row r="23" spans="1:15" s="120" customFormat="1" ht="22.5" customHeight="1">
      <c r="A23" s="291"/>
      <c r="B23" s="508" t="s">
        <v>287</v>
      </c>
      <c r="C23" s="503">
        <v>81</v>
      </c>
      <c r="D23" s="482">
        <v>3808036</v>
      </c>
      <c r="E23" s="482">
        <v>16163559</v>
      </c>
      <c r="F23" s="502">
        <v>82</v>
      </c>
      <c r="G23" s="482">
        <v>5192495</v>
      </c>
      <c r="H23" s="482">
        <v>18096503</v>
      </c>
      <c r="I23" s="482">
        <v>82</v>
      </c>
      <c r="J23" s="482">
        <v>6466138</v>
      </c>
      <c r="K23" s="482">
        <v>18988221</v>
      </c>
      <c r="L23" s="482">
        <v>82</v>
      </c>
      <c r="M23" s="482">
        <v>7220539</v>
      </c>
      <c r="N23" s="482">
        <v>19767843</v>
      </c>
      <c r="O23" s="412"/>
    </row>
    <row r="24" spans="1:15" s="120" customFormat="1" ht="27.75" customHeight="1">
      <c r="A24" s="291"/>
      <c r="B24" s="507" t="s">
        <v>286</v>
      </c>
      <c r="C24" s="506">
        <v>2</v>
      </c>
      <c r="D24" s="412">
        <v>607278</v>
      </c>
      <c r="E24" s="412">
        <v>2582271</v>
      </c>
      <c r="F24" s="283">
        <v>2</v>
      </c>
      <c r="G24" s="412">
        <v>939014</v>
      </c>
      <c r="H24" s="412">
        <v>2910322</v>
      </c>
      <c r="I24" s="412">
        <v>2</v>
      </c>
      <c r="J24" s="412">
        <v>1212371</v>
      </c>
      <c r="K24" s="412">
        <v>3108822</v>
      </c>
      <c r="L24" s="412">
        <v>2</v>
      </c>
      <c r="M24" s="412">
        <v>1240675</v>
      </c>
      <c r="N24" s="412">
        <v>3027351</v>
      </c>
      <c r="O24" s="412"/>
    </row>
    <row r="25" spans="1:15" s="500" customFormat="1" ht="16.5" customHeight="1">
      <c r="A25" s="505"/>
      <c r="B25" s="504" t="s">
        <v>100</v>
      </c>
      <c r="C25" s="503">
        <v>83</v>
      </c>
      <c r="D25" s="501">
        <v>4415314</v>
      </c>
      <c r="E25" s="501">
        <v>18745830</v>
      </c>
      <c r="F25" s="502">
        <v>84</v>
      </c>
      <c r="G25" s="501">
        <v>6131509</v>
      </c>
      <c r="H25" s="501">
        <v>21006825</v>
      </c>
      <c r="I25" s="501">
        <v>84</v>
      </c>
      <c r="J25" s="501">
        <v>7678509</v>
      </c>
      <c r="K25" s="501">
        <v>22097043</v>
      </c>
      <c r="L25" s="501">
        <v>84</v>
      </c>
      <c r="M25" s="501">
        <v>8461214</v>
      </c>
      <c r="N25" s="501">
        <v>22795194</v>
      </c>
      <c r="O25" s="501"/>
    </row>
    <row r="26" spans="1:15" s="120" customFormat="1" ht="12" customHeight="1">
      <c r="A26" s="291"/>
      <c r="B26" s="292"/>
      <c r="C26" s="382"/>
      <c r="F26" s="383"/>
    </row>
    <row r="27" spans="1:15" s="120" customFormat="1" ht="12" customHeight="1">
      <c r="A27" s="291"/>
      <c r="B27" s="292"/>
      <c r="C27" s="382"/>
      <c r="F27" s="383"/>
    </row>
    <row r="28" spans="1:15" s="120" customFormat="1" ht="12" customHeight="1">
      <c r="A28" s="448" t="s">
        <v>231</v>
      </c>
      <c r="B28" s="292"/>
      <c r="C28" s="382"/>
      <c r="F28" s="383"/>
    </row>
    <row r="29" spans="1:15">
      <c r="E29" s="384"/>
      <c r="F29" s="613"/>
    </row>
    <row r="30" spans="1:15">
      <c r="A30" s="121" t="s">
        <v>215</v>
      </c>
      <c r="E30" s="384"/>
      <c r="F30" s="613"/>
    </row>
    <row r="31" spans="1:15">
      <c r="A31" s="111"/>
      <c r="E31" s="384"/>
      <c r="F31" s="613"/>
    </row>
    <row r="32" spans="1:15">
      <c r="A32" s="111"/>
      <c r="E32" s="384"/>
      <c r="F32" s="613"/>
    </row>
    <row r="33" spans="1:6">
      <c r="A33" s="111"/>
      <c r="E33" s="385"/>
      <c r="F33" s="386"/>
    </row>
    <row r="34" spans="1:6">
      <c r="A34" s="108" t="s">
        <v>0</v>
      </c>
    </row>
  </sheetData>
  <mergeCells count="8">
    <mergeCell ref="L9:N9"/>
    <mergeCell ref="I9:K9"/>
    <mergeCell ref="F29:F30"/>
    <mergeCell ref="F31:F32"/>
    <mergeCell ref="A8:A9"/>
    <mergeCell ref="B8:B9"/>
    <mergeCell ref="C9:E9"/>
    <mergeCell ref="F9:H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4004-5E9A-4961-BB92-55391A697608}">
  <sheetPr>
    <tabColor theme="5" tint="0.39997558519241921"/>
  </sheetPr>
  <dimension ref="A1:AB49"/>
  <sheetViews>
    <sheetView zoomScaleNormal="75" workbookViewId="0">
      <selection activeCell="A6" sqref="A6:XFD6"/>
    </sheetView>
  </sheetViews>
  <sheetFormatPr baseColWidth="10" defaultColWidth="11.42578125" defaultRowHeight="12.75"/>
  <cols>
    <col min="1" max="1" width="14.42578125" style="111" customWidth="1"/>
    <col min="2" max="2" width="2" style="229" customWidth="1"/>
    <col min="3" max="3" width="11.5703125" style="229" customWidth="1"/>
    <col min="4" max="4" width="10.7109375" style="229" customWidth="1"/>
    <col min="5" max="6" width="12.42578125" style="229" customWidth="1"/>
    <col min="7" max="7" width="11.42578125" style="229"/>
    <col min="8" max="8" width="11.5703125" style="229" customWidth="1"/>
    <col min="9" max="15" width="11.42578125" style="48"/>
    <col min="16" max="16384" width="11.42578125" style="111"/>
  </cols>
  <sheetData>
    <row r="1" spans="1:28" ht="7.9" customHeight="1"/>
    <row r="2" spans="1:28" ht="37.9" customHeight="1"/>
    <row r="3" spans="1:28" ht="13.5" customHeight="1"/>
    <row r="4" spans="1:28">
      <c r="A4" s="115" t="s">
        <v>9</v>
      </c>
      <c r="B4" s="115"/>
      <c r="I4" s="229"/>
      <c r="J4" s="54"/>
      <c r="K4" s="54"/>
      <c r="L4" s="54"/>
    </row>
    <row r="5" spans="1:28">
      <c r="A5" s="115"/>
      <c r="B5" s="115"/>
      <c r="I5" s="229"/>
      <c r="J5" s="69"/>
      <c r="K5" s="69"/>
      <c r="L5" s="69"/>
      <c r="N5" s="54"/>
    </row>
    <row r="6" spans="1:28" s="107" customFormat="1">
      <c r="A6" s="657" t="s">
        <v>8</v>
      </c>
      <c r="B6" s="459"/>
      <c r="C6" s="65"/>
      <c r="D6" s="65"/>
      <c r="E6" s="65"/>
      <c r="F6" s="65"/>
      <c r="G6" s="65"/>
      <c r="H6" s="65"/>
      <c r="I6" s="66"/>
      <c r="J6" s="48"/>
      <c r="K6" s="48"/>
      <c r="L6" s="48"/>
      <c r="M6" s="48"/>
      <c r="N6" s="48"/>
      <c r="O6" s="48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 spans="1:28" s="107" customFormat="1">
      <c r="A7" s="100"/>
      <c r="B7" s="100"/>
      <c r="C7" s="100"/>
      <c r="D7" s="100"/>
      <c r="E7" s="100"/>
      <c r="F7" s="100"/>
      <c r="G7" s="100"/>
      <c r="H7" s="100"/>
      <c r="I7" s="100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8" s="107" customFormat="1" ht="27.75" customHeight="1">
      <c r="A8" s="514" t="s">
        <v>2</v>
      </c>
      <c r="B8" s="515"/>
      <c r="C8" s="70" t="s">
        <v>10</v>
      </c>
      <c r="D8" s="70" t="s">
        <v>3</v>
      </c>
      <c r="E8" s="78" t="s">
        <v>236</v>
      </c>
      <c r="F8" s="478" t="s">
        <v>272</v>
      </c>
      <c r="G8" s="518" t="s">
        <v>237</v>
      </c>
      <c r="H8" s="70" t="s">
        <v>238</v>
      </c>
      <c r="I8" s="71" t="s">
        <v>239</v>
      </c>
      <c r="J8" s="478" t="s">
        <v>272</v>
      </c>
      <c r="K8" s="70" t="s">
        <v>238</v>
      </c>
      <c r="L8" s="71" t="s">
        <v>239</v>
      </c>
      <c r="M8" s="62"/>
      <c r="N8" s="49"/>
      <c r="O8" s="49"/>
      <c r="P8" s="6"/>
      <c r="Q8" s="6"/>
      <c r="R8" s="6"/>
      <c r="S8" s="6"/>
      <c r="T8" s="6"/>
      <c r="Z8" s="156"/>
      <c r="AA8" s="156"/>
    </row>
    <row r="9" spans="1:28" s="107" customFormat="1" ht="22.5" customHeight="1">
      <c r="A9" s="516"/>
      <c r="B9" s="517"/>
      <c r="C9" s="520" t="s">
        <v>4</v>
      </c>
      <c r="D9" s="521"/>
      <c r="E9" s="521"/>
      <c r="F9" s="79">
        <v>1000</v>
      </c>
      <c r="G9" s="519"/>
      <c r="H9" s="80" t="s">
        <v>5</v>
      </c>
      <c r="I9" s="81" t="s">
        <v>6</v>
      </c>
      <c r="J9" s="522" t="s">
        <v>240</v>
      </c>
      <c r="K9" s="523"/>
      <c r="L9" s="523"/>
      <c r="M9" s="64"/>
      <c r="N9" s="60"/>
      <c r="O9" s="60"/>
      <c r="P9" s="7"/>
      <c r="Q9" s="7"/>
      <c r="R9" s="7"/>
      <c r="S9" s="6"/>
      <c r="T9" s="6"/>
      <c r="U9" s="8"/>
      <c r="V9" s="8"/>
      <c r="W9" s="8"/>
      <c r="X9" s="8"/>
    </row>
    <row r="10" spans="1:28" s="107" customFormat="1">
      <c r="A10" s="9"/>
      <c r="B10" s="9"/>
      <c r="C10" s="72"/>
      <c r="D10" s="72"/>
      <c r="E10" s="72"/>
      <c r="F10" s="72"/>
      <c r="G10" s="72"/>
      <c r="H10" s="72"/>
      <c r="I10" s="72"/>
      <c r="J10" s="73"/>
      <c r="K10" s="74"/>
      <c r="L10" s="74"/>
      <c r="M10" s="58"/>
      <c r="N10" s="58"/>
      <c r="O10" s="59"/>
      <c r="P10" s="174"/>
      <c r="Q10" s="174"/>
      <c r="R10" s="174"/>
      <c r="S10" s="174"/>
      <c r="T10" s="174"/>
    </row>
    <row r="11" spans="1:28" s="107" customFormat="1">
      <c r="A11" s="40">
        <v>2000</v>
      </c>
      <c r="B11" s="40"/>
      <c r="C11" s="251">
        <v>102</v>
      </c>
      <c r="D11" s="82">
        <v>290</v>
      </c>
      <c r="E11" s="82">
        <v>60253</v>
      </c>
      <c r="F11" s="82">
        <v>11511.819</v>
      </c>
      <c r="G11" s="75">
        <v>3.4524740520542423</v>
      </c>
      <c r="H11" s="82">
        <v>62127.522330672917</v>
      </c>
      <c r="I11" s="83">
        <v>5.3992422654320675</v>
      </c>
      <c r="J11" s="233" t="s">
        <v>43</v>
      </c>
      <c r="K11" s="233" t="s">
        <v>43</v>
      </c>
      <c r="L11" s="233" t="s">
        <v>43</v>
      </c>
      <c r="M11" s="63"/>
      <c r="N11" s="55"/>
      <c r="O11" s="62"/>
      <c r="P11" s="62"/>
      <c r="Q11" s="11"/>
      <c r="R11" s="11"/>
      <c r="S11" s="11"/>
      <c r="T11" s="11"/>
    </row>
    <row r="12" spans="1:28" s="107" customFormat="1">
      <c r="A12" s="40">
        <v>2001</v>
      </c>
      <c r="B12" s="40"/>
      <c r="C12" s="251">
        <v>98</v>
      </c>
      <c r="D12" s="84">
        <v>289</v>
      </c>
      <c r="E12" s="82">
        <v>61396</v>
      </c>
      <c r="F12" s="82">
        <v>12603.302</v>
      </c>
      <c r="G12" s="75">
        <v>3.7812416744471835</v>
      </c>
      <c r="H12" s="82">
        <v>70414.962</v>
      </c>
      <c r="I12" s="83">
        <v>5.59</v>
      </c>
      <c r="J12" s="233">
        <v>9.4814121035085748</v>
      </c>
      <c r="K12" s="233">
        <v>13.339401538045067</v>
      </c>
      <c r="L12" s="233">
        <v>3.5330464015151506</v>
      </c>
      <c r="M12" s="441"/>
      <c r="N12" s="441"/>
      <c r="O12" s="56"/>
      <c r="P12" s="13"/>
      <c r="Q12" s="13"/>
      <c r="R12" s="13"/>
      <c r="S12" s="13"/>
      <c r="T12" s="13"/>
      <c r="U12" s="171"/>
      <c r="Z12" s="157"/>
      <c r="AA12" s="157"/>
    </row>
    <row r="13" spans="1:28" s="107" customFormat="1">
      <c r="A13" s="40">
        <v>2002</v>
      </c>
      <c r="B13" s="40"/>
      <c r="C13" s="251">
        <v>103</v>
      </c>
      <c r="D13" s="84">
        <v>303</v>
      </c>
      <c r="E13" s="82">
        <v>62068</v>
      </c>
      <c r="F13" s="82">
        <v>12130.596</v>
      </c>
      <c r="G13" s="75">
        <v>3.6361346280893634</v>
      </c>
      <c r="H13" s="82">
        <v>70950.538</v>
      </c>
      <c r="I13" s="83">
        <v>5.85</v>
      </c>
      <c r="J13" s="233">
        <v>-3.7506520116712352</v>
      </c>
      <c r="K13" s="233">
        <v>0.76059971458906261</v>
      </c>
      <c r="L13" s="233">
        <v>4.6511627906976543</v>
      </c>
      <c r="M13" s="441"/>
      <c r="N13" s="441"/>
      <c r="O13" s="57"/>
      <c r="P13" s="14"/>
      <c r="Q13" s="15"/>
      <c r="R13" s="14"/>
      <c r="S13" s="16"/>
      <c r="T13" s="14"/>
      <c r="U13" s="12"/>
      <c r="V13" s="17"/>
      <c r="W13" s="17"/>
      <c r="X13" s="17"/>
      <c r="Y13" s="18"/>
      <c r="Z13" s="157"/>
      <c r="AA13" s="157"/>
    </row>
    <row r="14" spans="1:28" s="107" customFormat="1">
      <c r="A14" s="40">
        <v>2003</v>
      </c>
      <c r="B14" s="40"/>
      <c r="C14" s="251">
        <v>97</v>
      </c>
      <c r="D14" s="84">
        <v>293</v>
      </c>
      <c r="E14" s="82">
        <v>59755</v>
      </c>
      <c r="F14" s="82">
        <v>11464.856</v>
      </c>
      <c r="G14" s="75">
        <v>3.4396645557391667</v>
      </c>
      <c r="H14" s="82">
        <v>64889.222999999998</v>
      </c>
      <c r="I14" s="83">
        <v>5.66</v>
      </c>
      <c r="J14" s="233">
        <v>-5.4881062727668137</v>
      </c>
      <c r="K14" s="233">
        <v>-8.5430148535307779</v>
      </c>
      <c r="L14" s="233">
        <v>-3.2478632478632363</v>
      </c>
      <c r="M14" s="441"/>
      <c r="N14" s="441"/>
      <c r="O14" s="57"/>
      <c r="P14" s="14"/>
      <c r="Q14" s="15"/>
      <c r="R14" s="14"/>
      <c r="S14" s="16"/>
      <c r="T14" s="14"/>
      <c r="U14" s="12"/>
      <c r="V14" s="17"/>
      <c r="W14" s="17"/>
      <c r="X14" s="17"/>
      <c r="Y14" s="19"/>
      <c r="Z14" s="157"/>
      <c r="AA14" s="157"/>
      <c r="AB14" s="5"/>
    </row>
    <row r="15" spans="1:28" s="107" customFormat="1">
      <c r="A15" s="40">
        <v>2004</v>
      </c>
      <c r="B15" s="40"/>
      <c r="C15" s="251">
        <v>103</v>
      </c>
      <c r="D15" s="84">
        <v>298</v>
      </c>
      <c r="E15" s="82">
        <v>58498</v>
      </c>
      <c r="F15" s="82">
        <v>11487.824000000001</v>
      </c>
      <c r="G15" s="75">
        <v>3.4515683874997709</v>
      </c>
      <c r="H15" s="82">
        <v>63825.69</v>
      </c>
      <c r="I15" s="83">
        <v>5.56</v>
      </c>
      <c r="J15" s="233">
        <v>0.20033395971132961</v>
      </c>
      <c r="K15" s="233">
        <v>-1.6389978964611629</v>
      </c>
      <c r="L15" s="233">
        <v>-1.7667844522968323</v>
      </c>
      <c r="M15" s="441"/>
      <c r="N15" s="441"/>
      <c r="O15" s="57"/>
      <c r="P15" s="14"/>
      <c r="Q15" s="15"/>
      <c r="R15" s="14"/>
      <c r="S15" s="16"/>
      <c r="T15" s="14"/>
      <c r="U15" s="12"/>
      <c r="V15" s="17"/>
      <c r="W15" s="17"/>
      <c r="X15" s="17"/>
      <c r="Y15" s="19"/>
      <c r="Z15" s="157"/>
      <c r="AA15" s="157"/>
      <c r="AB15" s="5"/>
    </row>
    <row r="16" spans="1:28" s="107" customFormat="1">
      <c r="A16" s="40">
        <v>2005</v>
      </c>
      <c r="B16" s="40"/>
      <c r="C16" s="251">
        <v>100</v>
      </c>
      <c r="D16" s="84">
        <v>288</v>
      </c>
      <c r="E16" s="82">
        <v>55346</v>
      </c>
      <c r="F16" s="82">
        <v>9474.9789999999994</v>
      </c>
      <c r="G16" s="75">
        <v>2.8422270990981047</v>
      </c>
      <c r="H16" s="82">
        <v>55276.529000000002</v>
      </c>
      <c r="I16" s="83">
        <v>5.83</v>
      </c>
      <c r="J16" s="233">
        <v>-17.521551514020416</v>
      </c>
      <c r="K16" s="233">
        <v>-13.394545362533478</v>
      </c>
      <c r="L16" s="233">
        <v>4.8561151079136806</v>
      </c>
      <c r="M16" s="441"/>
      <c r="N16" s="441"/>
      <c r="O16" s="57"/>
      <c r="P16" s="14"/>
      <c r="Q16" s="15"/>
      <c r="R16" s="14"/>
      <c r="S16" s="16"/>
      <c r="T16" s="14"/>
      <c r="U16" s="12"/>
      <c r="V16" s="17"/>
      <c r="W16" s="17"/>
      <c r="X16" s="17"/>
      <c r="Z16" s="157"/>
      <c r="AA16" s="157"/>
      <c r="AB16" s="5"/>
    </row>
    <row r="17" spans="1:28" s="107" customFormat="1">
      <c r="A17" s="40">
        <v>2006</v>
      </c>
      <c r="B17" s="40"/>
      <c r="C17" s="251">
        <v>101</v>
      </c>
      <c r="D17" s="84">
        <v>289</v>
      </c>
      <c r="E17" s="82">
        <v>55376</v>
      </c>
      <c r="F17" s="82">
        <v>9639.6720000000005</v>
      </c>
      <c r="G17" s="75">
        <v>2.8853544422351245</v>
      </c>
      <c r="H17" s="82">
        <v>57973.148000000001</v>
      </c>
      <c r="I17" s="83">
        <v>6.01</v>
      </c>
      <c r="J17" s="233">
        <v>1.7381885490194833</v>
      </c>
      <c r="K17" s="233">
        <v>4.8784159367170048</v>
      </c>
      <c r="L17" s="233">
        <v>3.0874785591766596</v>
      </c>
      <c r="M17" s="441"/>
      <c r="N17" s="441"/>
      <c r="O17" s="57"/>
      <c r="P17" s="14"/>
      <c r="Q17" s="15"/>
      <c r="R17" s="14"/>
      <c r="S17" s="16"/>
      <c r="T17" s="14"/>
      <c r="U17" s="12"/>
      <c r="V17" s="17"/>
      <c r="W17" s="17"/>
      <c r="X17" s="17"/>
      <c r="Z17" s="157"/>
      <c r="AA17" s="157"/>
      <c r="AB17" s="5"/>
    </row>
    <row r="18" spans="1:28" s="107" customFormat="1">
      <c r="A18" s="40">
        <v>2007</v>
      </c>
      <c r="B18" s="40"/>
      <c r="C18" s="251">
        <v>98</v>
      </c>
      <c r="D18" s="84">
        <v>285</v>
      </c>
      <c r="E18" s="82">
        <v>54430</v>
      </c>
      <c r="F18" s="82">
        <v>9074.5519999999997</v>
      </c>
      <c r="G18" s="75">
        <v>2.7133045195569396</v>
      </c>
      <c r="H18" s="82">
        <v>54871.406000000003</v>
      </c>
      <c r="I18" s="83">
        <v>6.05</v>
      </c>
      <c r="J18" s="233">
        <v>-5.8624401328178095</v>
      </c>
      <c r="K18" s="233">
        <v>-5.3503080426131078</v>
      </c>
      <c r="L18" s="233">
        <v>0.66555740432612254</v>
      </c>
      <c r="M18" s="441"/>
      <c r="N18" s="441"/>
      <c r="O18" s="57"/>
      <c r="P18" s="14"/>
      <c r="Q18" s="15"/>
      <c r="R18" s="14"/>
      <c r="S18" s="16"/>
      <c r="T18" s="14"/>
      <c r="U18" s="12"/>
      <c r="V18" s="17"/>
      <c r="W18" s="17"/>
      <c r="X18" s="17"/>
      <c r="Z18" s="157"/>
      <c r="AA18" s="157"/>
      <c r="AB18" s="5"/>
    </row>
    <row r="19" spans="1:28" s="107" customFormat="1">
      <c r="A19" s="40">
        <v>2008</v>
      </c>
      <c r="B19" s="40"/>
      <c r="C19" s="251">
        <v>97</v>
      </c>
      <c r="D19" s="84">
        <v>284</v>
      </c>
      <c r="E19" s="82">
        <v>54663</v>
      </c>
      <c r="F19" s="82">
        <v>9259.5300000000007</v>
      </c>
      <c r="G19" s="75">
        <v>2.755362293482404</v>
      </c>
      <c r="H19" s="82">
        <v>57122.016000000003</v>
      </c>
      <c r="I19" s="83">
        <v>6.17</v>
      </c>
      <c r="J19" s="233">
        <v>2.0384256985909559</v>
      </c>
      <c r="K19" s="233">
        <v>4.1016080397137955</v>
      </c>
      <c r="L19" s="233">
        <v>1.9834710743801764</v>
      </c>
      <c r="M19" s="441"/>
      <c r="N19" s="441"/>
      <c r="O19" s="57"/>
      <c r="P19" s="14"/>
      <c r="Q19" s="15"/>
      <c r="R19" s="14"/>
      <c r="S19" s="16"/>
      <c r="T19" s="14"/>
      <c r="U19" s="12"/>
      <c r="V19" s="17"/>
      <c r="W19" s="17"/>
      <c r="X19" s="17"/>
      <c r="Z19" s="157"/>
      <c r="AA19" s="157"/>
      <c r="AB19" s="5"/>
    </row>
    <row r="20" spans="1:28" s="107" customFormat="1">
      <c r="A20" s="40">
        <v>2009</v>
      </c>
      <c r="B20" s="40"/>
      <c r="C20" s="251">
        <v>97</v>
      </c>
      <c r="D20" s="85">
        <v>284</v>
      </c>
      <c r="E20" s="475">
        <v>54421</v>
      </c>
      <c r="F20" s="86">
        <v>10148</v>
      </c>
      <c r="G20" s="76">
        <v>3.0195802581104356</v>
      </c>
      <c r="H20" s="82">
        <v>69577.955000000002</v>
      </c>
      <c r="I20" s="83">
        <v>6.86</v>
      </c>
      <c r="J20" s="233">
        <v>9.5951954364854402</v>
      </c>
      <c r="K20" s="233">
        <v>21.805846278254592</v>
      </c>
      <c r="L20" s="233">
        <v>11.183144246353336</v>
      </c>
      <c r="M20" s="441"/>
      <c r="N20" s="441"/>
      <c r="O20" s="57"/>
      <c r="P20" s="14"/>
      <c r="Q20" s="15"/>
      <c r="R20" s="14"/>
      <c r="S20" s="16"/>
      <c r="T20" s="14"/>
      <c r="U20" s="12"/>
      <c r="V20" s="17"/>
      <c r="W20" s="17"/>
      <c r="X20" s="17"/>
      <c r="Z20" s="157"/>
      <c r="AA20" s="157"/>
    </row>
    <row r="21" spans="1:28" s="107" customFormat="1">
      <c r="A21" s="40">
        <v>2010</v>
      </c>
      <c r="B21" s="40"/>
      <c r="C21" s="251">
        <v>96</v>
      </c>
      <c r="D21" s="85">
        <v>274</v>
      </c>
      <c r="E21" s="87">
        <v>51556</v>
      </c>
      <c r="F21" s="86">
        <v>9522.1270000000004</v>
      </c>
      <c r="G21" s="76">
        <v>2.8245411442531649</v>
      </c>
      <c r="H21" s="82">
        <v>70222.502999999997</v>
      </c>
      <c r="I21" s="83">
        <v>7.37</v>
      </c>
      <c r="J21" s="233">
        <v>-6.1674517146235672</v>
      </c>
      <c r="K21" s="233">
        <v>0.92636812910065203</v>
      </c>
      <c r="L21" s="233">
        <v>7.4344023323615289</v>
      </c>
      <c r="M21" s="441"/>
      <c r="N21" s="441"/>
      <c r="O21" s="57"/>
      <c r="P21" s="14"/>
      <c r="Q21" s="15"/>
      <c r="R21" s="14"/>
      <c r="S21" s="16"/>
      <c r="T21" s="14"/>
      <c r="U21" s="12"/>
      <c r="V21" s="17"/>
      <c r="W21" s="17"/>
      <c r="X21" s="17"/>
      <c r="Z21" s="157"/>
      <c r="AA21" s="157"/>
    </row>
    <row r="22" spans="1:28" s="107" customFormat="1">
      <c r="A22" s="40">
        <v>2011</v>
      </c>
      <c r="B22" s="40"/>
      <c r="C22" s="88">
        <v>94</v>
      </c>
      <c r="D22" s="89">
        <v>266</v>
      </c>
      <c r="E22" s="89">
        <v>50170</v>
      </c>
      <c r="F22" s="89">
        <v>9126.7929999999997</v>
      </c>
      <c r="G22" s="77">
        <v>2.6808956809194737</v>
      </c>
      <c r="H22" s="82">
        <v>68101.304000000004</v>
      </c>
      <c r="I22" s="477">
        <v>7.46</v>
      </c>
      <c r="J22" s="233">
        <v>-4.1517404672296436</v>
      </c>
      <c r="K22" s="233">
        <v>-3.0206827005297612</v>
      </c>
      <c r="L22" s="233">
        <v>1.2211668928086965</v>
      </c>
      <c r="M22" s="441"/>
      <c r="N22" s="441"/>
      <c r="O22" s="57"/>
      <c r="P22" s="14"/>
      <c r="Q22" s="15"/>
      <c r="R22" s="14"/>
      <c r="S22" s="16"/>
      <c r="T22" s="14"/>
      <c r="U22" s="12"/>
      <c r="V22" s="17"/>
      <c r="W22" s="17"/>
      <c r="X22" s="17"/>
      <c r="Z22" s="157"/>
      <c r="AA22" s="157"/>
    </row>
    <row r="23" spans="1:28" s="107" customFormat="1">
      <c r="A23" s="40">
        <v>2012</v>
      </c>
      <c r="B23" s="40"/>
      <c r="C23" s="88">
        <v>93</v>
      </c>
      <c r="D23" s="89">
        <v>261</v>
      </c>
      <c r="E23" s="89">
        <v>49013</v>
      </c>
      <c r="F23" s="89">
        <v>9694.0720000000001</v>
      </c>
      <c r="G23" s="77">
        <v>2.8164059220203597</v>
      </c>
      <c r="H23" s="82">
        <v>75424.78</v>
      </c>
      <c r="I23" s="476">
        <v>7.78</v>
      </c>
      <c r="J23" s="233">
        <v>6.2155348543568465</v>
      </c>
      <c r="K23" s="233">
        <v>10.75379701980448</v>
      </c>
      <c r="L23" s="233">
        <v>4.2895442359249358</v>
      </c>
      <c r="M23" s="441"/>
      <c r="N23" s="441"/>
      <c r="O23" s="57"/>
      <c r="P23" s="14"/>
      <c r="Q23" s="15"/>
      <c r="R23" s="14"/>
      <c r="S23" s="16"/>
      <c r="T23" s="14"/>
      <c r="U23" s="12"/>
      <c r="V23" s="17"/>
      <c r="W23" s="17"/>
      <c r="X23" s="17"/>
      <c r="Z23" s="157"/>
      <c r="AA23" s="157"/>
    </row>
    <row r="24" spans="1:28" s="107" customFormat="1">
      <c r="A24" s="40">
        <v>2013</v>
      </c>
      <c r="B24" s="40"/>
      <c r="C24" s="88">
        <v>91</v>
      </c>
      <c r="D24" s="475">
        <v>266</v>
      </c>
      <c r="E24" s="475">
        <v>50665</v>
      </c>
      <c r="F24" s="475">
        <v>9401.9060000000009</v>
      </c>
      <c r="G24" s="474">
        <v>2.6944021101489013</v>
      </c>
      <c r="H24" s="82">
        <v>75784.312000000005</v>
      </c>
      <c r="I24" s="473">
        <v>8.06</v>
      </c>
      <c r="J24" s="233">
        <v>-3.013862492459296</v>
      </c>
      <c r="K24" s="233">
        <v>0.47667623293034467</v>
      </c>
      <c r="L24" s="233">
        <v>3.5989717223650501</v>
      </c>
      <c r="M24" s="441"/>
      <c r="N24" s="441"/>
      <c r="O24" s="57"/>
      <c r="P24" s="14"/>
      <c r="Q24" s="15"/>
      <c r="R24" s="14"/>
      <c r="S24" s="16"/>
      <c r="T24" s="14"/>
      <c r="U24" s="12"/>
      <c r="V24" s="17"/>
      <c r="W24" s="17"/>
      <c r="X24" s="17"/>
      <c r="Z24" s="157"/>
      <c r="AA24" s="157"/>
    </row>
    <row r="25" spans="1:28" s="107" customFormat="1">
      <c r="A25" s="40">
        <v>2014</v>
      </c>
      <c r="B25" s="40"/>
      <c r="C25" s="88">
        <v>91</v>
      </c>
      <c r="D25" s="90">
        <v>268</v>
      </c>
      <c r="E25" s="91">
        <v>50959</v>
      </c>
      <c r="F25" s="82">
        <v>9182.1309999999994</v>
      </c>
      <c r="G25" s="75">
        <v>2.6004343246769541</v>
      </c>
      <c r="H25" s="82">
        <v>76373.209000000003</v>
      </c>
      <c r="I25" s="92">
        <v>8.32</v>
      </c>
      <c r="J25" s="233">
        <v>-2.3375579377203053</v>
      </c>
      <c r="K25" s="233">
        <v>0.77706979777028096</v>
      </c>
      <c r="L25" s="233">
        <v>3.2258064516128968</v>
      </c>
      <c r="M25" s="441"/>
      <c r="N25" s="441"/>
      <c r="O25" s="57"/>
      <c r="P25" s="14"/>
      <c r="Q25" s="15"/>
      <c r="R25" s="14"/>
      <c r="S25" s="16"/>
      <c r="T25" s="14"/>
      <c r="U25" s="12"/>
      <c r="V25" s="17"/>
      <c r="W25" s="17"/>
      <c r="X25" s="17"/>
      <c r="Z25" s="157"/>
      <c r="AA25" s="157"/>
    </row>
    <row r="26" spans="1:28" s="107" customFormat="1">
      <c r="A26" s="40">
        <v>2015</v>
      </c>
      <c r="B26" s="40"/>
      <c r="C26" s="88">
        <v>94</v>
      </c>
      <c r="D26" s="90">
        <v>273</v>
      </c>
      <c r="E26" s="91">
        <v>51313</v>
      </c>
      <c r="F26" s="82">
        <v>10077</v>
      </c>
      <c r="G26" s="75">
        <v>2.8178033046342614</v>
      </c>
      <c r="H26" s="82">
        <v>85756.608999999997</v>
      </c>
      <c r="I26" s="92">
        <v>8.51</v>
      </c>
      <c r="J26" s="233">
        <v>9.7457659883092447</v>
      </c>
      <c r="K26" s="233">
        <v>12.286245560272306</v>
      </c>
      <c r="L26" s="233">
        <v>2.2836538461538396</v>
      </c>
      <c r="M26" s="441"/>
      <c r="N26" s="441"/>
      <c r="O26" s="57"/>
      <c r="P26" s="14"/>
      <c r="Q26" s="15"/>
      <c r="R26" s="14"/>
      <c r="S26" s="16"/>
      <c r="T26" s="14"/>
      <c r="U26" s="12"/>
      <c r="V26" s="17"/>
      <c r="W26" s="17"/>
      <c r="X26" s="17"/>
      <c r="Z26" s="157"/>
      <c r="AA26" s="157"/>
    </row>
    <row r="27" spans="1:28" s="107" customFormat="1">
      <c r="A27" s="40">
        <v>2016</v>
      </c>
      <c r="B27" s="40"/>
      <c r="C27" s="88">
        <v>93</v>
      </c>
      <c r="D27" s="90">
        <v>275</v>
      </c>
      <c r="E27" s="91">
        <v>51399</v>
      </c>
      <c r="F27" s="82">
        <v>9297.06</v>
      </c>
      <c r="G27" s="75">
        <v>2.5450778643164975</v>
      </c>
      <c r="H27" s="82">
        <v>80643.804000000004</v>
      </c>
      <c r="I27" s="92">
        <v>8.67</v>
      </c>
      <c r="J27" s="233">
        <v>-7.7398035129502887</v>
      </c>
      <c r="K27" s="233">
        <v>-5.9619953023095746</v>
      </c>
      <c r="L27" s="233">
        <v>1.8801410105757839</v>
      </c>
      <c r="M27" s="441"/>
      <c r="N27" s="441"/>
      <c r="O27" s="57"/>
      <c r="P27" s="14"/>
      <c r="Q27" s="15"/>
      <c r="R27" s="14"/>
      <c r="S27" s="16"/>
      <c r="T27" s="14"/>
      <c r="U27" s="12"/>
      <c r="V27" s="17"/>
      <c r="W27" s="17"/>
      <c r="X27" s="17"/>
      <c r="Z27" s="157"/>
      <c r="AA27" s="157"/>
    </row>
    <row r="28" spans="1:28" s="107" customFormat="1">
      <c r="A28" s="40">
        <v>2017</v>
      </c>
      <c r="B28" s="40"/>
      <c r="C28" s="88">
        <v>97</v>
      </c>
      <c r="D28" s="82">
        <v>288</v>
      </c>
      <c r="E28" s="91">
        <v>52335</v>
      </c>
      <c r="F28" s="82">
        <v>9409</v>
      </c>
      <c r="G28" s="75">
        <v>2.5505722997384641</v>
      </c>
      <c r="H28" s="82">
        <v>83732.646999999997</v>
      </c>
      <c r="I28" s="92">
        <v>8.9</v>
      </c>
      <c r="J28" s="233">
        <v>1.204036544886236</v>
      </c>
      <c r="K28" s="233">
        <v>3.8302297842993482</v>
      </c>
      <c r="L28" s="233">
        <v>2.6528258362168486</v>
      </c>
      <c r="M28" s="441"/>
      <c r="N28" s="441"/>
      <c r="O28" s="57"/>
      <c r="P28" s="14"/>
      <c r="Q28" s="15"/>
      <c r="R28" s="14"/>
      <c r="S28" s="16"/>
      <c r="T28" s="14"/>
      <c r="U28" s="12"/>
      <c r="V28" s="17"/>
      <c r="W28" s="17"/>
      <c r="X28" s="17"/>
      <c r="Z28" s="157"/>
      <c r="AA28" s="157"/>
    </row>
    <row r="29" spans="1:28" s="107" customFormat="1">
      <c r="A29" s="40">
        <v>2018</v>
      </c>
      <c r="B29" s="40"/>
      <c r="C29" s="88">
        <v>96</v>
      </c>
      <c r="D29" s="82">
        <v>291</v>
      </c>
      <c r="E29" s="91">
        <v>51724</v>
      </c>
      <c r="F29" s="82">
        <v>8460.8850000000002</v>
      </c>
      <c r="G29" s="75">
        <v>2.2720409225347309</v>
      </c>
      <c r="H29" s="82">
        <v>74739.785000000003</v>
      </c>
      <c r="I29" s="92">
        <v>8.83</v>
      </c>
      <c r="J29" s="233">
        <v>-10.076681900308216</v>
      </c>
      <c r="K29" s="233">
        <v>-10.739970993631658</v>
      </c>
      <c r="L29" s="233">
        <v>-0.78651685393258219</v>
      </c>
      <c r="M29" s="441"/>
      <c r="N29" s="441"/>
      <c r="O29" s="57"/>
      <c r="P29" s="14"/>
      <c r="Q29" s="15"/>
      <c r="R29" s="14"/>
      <c r="S29" s="16"/>
      <c r="T29" s="14"/>
      <c r="U29" s="12"/>
      <c r="V29" s="17"/>
      <c r="W29" s="17"/>
      <c r="X29" s="17"/>
      <c r="Z29" s="157"/>
      <c r="AA29" s="157"/>
    </row>
    <row r="30" spans="1:28" s="107" customFormat="1">
      <c r="A30" s="40">
        <v>2019</v>
      </c>
      <c r="B30" s="40"/>
      <c r="C30" s="88">
        <v>96</v>
      </c>
      <c r="D30" s="82">
        <v>284</v>
      </c>
      <c r="E30" s="82">
        <v>49119</v>
      </c>
      <c r="F30" s="82">
        <v>9224.52</v>
      </c>
      <c r="G30" s="75">
        <v>2.4569773530810899</v>
      </c>
      <c r="H30" s="82">
        <v>85026.582999999999</v>
      </c>
      <c r="I30" s="92">
        <v>9.2200000000000006</v>
      </c>
      <c r="J30" s="233">
        <v>9.0254742854914127</v>
      </c>
      <c r="K30" s="233">
        <v>13.763483531562201</v>
      </c>
      <c r="L30" s="233">
        <v>4.4167610419026033</v>
      </c>
      <c r="M30" s="441"/>
      <c r="N30" s="441"/>
      <c r="O30" s="57"/>
      <c r="P30" s="14"/>
      <c r="Q30" s="15"/>
      <c r="R30" s="14"/>
      <c r="S30" s="16"/>
      <c r="T30" s="14"/>
      <c r="U30" s="12"/>
      <c r="V30" s="17"/>
      <c r="W30" s="17"/>
      <c r="X30" s="17"/>
      <c r="Z30" s="157"/>
      <c r="AA30" s="157"/>
    </row>
    <row r="31" spans="1:28" s="107" customFormat="1">
      <c r="A31" s="40">
        <v>2020</v>
      </c>
      <c r="B31" s="442" t="s">
        <v>123</v>
      </c>
      <c r="C31" s="88">
        <v>95</v>
      </c>
      <c r="D31" s="84">
        <v>275</v>
      </c>
      <c r="E31" s="82">
        <v>48373</v>
      </c>
      <c r="F31" s="82">
        <v>3233.8960000000002</v>
      </c>
      <c r="G31" s="75">
        <v>0.85951729402284038</v>
      </c>
      <c r="H31" s="82">
        <v>28053.276999999998</v>
      </c>
      <c r="I31" s="93">
        <v>8.67</v>
      </c>
      <c r="J31" s="233">
        <v>-64.942392666501888</v>
      </c>
      <c r="K31" s="233">
        <v>-67.006463143414805</v>
      </c>
      <c r="L31" s="233">
        <v>-5.9652928416485906</v>
      </c>
      <c r="M31" s="441"/>
      <c r="N31" s="441"/>
      <c r="O31" s="57"/>
      <c r="P31" s="14"/>
      <c r="Q31" s="15"/>
      <c r="R31" s="14"/>
      <c r="S31" s="16"/>
      <c r="T31" s="14"/>
      <c r="U31" s="12"/>
      <c r="V31" s="17"/>
      <c r="W31" s="17"/>
      <c r="X31" s="17"/>
      <c r="Z31" s="157"/>
      <c r="AA31" s="157"/>
    </row>
    <row r="32" spans="1:28" s="107" customFormat="1">
      <c r="A32" s="40">
        <v>2021</v>
      </c>
      <c r="B32" s="442" t="s">
        <v>123</v>
      </c>
      <c r="C32" s="88">
        <v>97</v>
      </c>
      <c r="D32" s="88">
        <v>281</v>
      </c>
      <c r="E32" s="82">
        <v>48421</v>
      </c>
      <c r="F32" s="94">
        <v>3351.5189999999998</v>
      </c>
      <c r="G32" s="95">
        <v>0.88992194009583436</v>
      </c>
      <c r="H32" s="82">
        <v>30261.481</v>
      </c>
      <c r="I32" s="96">
        <v>9.0299999999999994</v>
      </c>
      <c r="J32" s="233">
        <v>3.6371917959018987</v>
      </c>
      <c r="K32" s="233">
        <v>7.8714654263029757</v>
      </c>
      <c r="L32" s="233">
        <v>4.152249134948093</v>
      </c>
      <c r="M32" s="441"/>
      <c r="N32" s="441"/>
      <c r="O32" s="57"/>
      <c r="P32" s="14"/>
      <c r="Q32" s="15"/>
      <c r="R32" s="14"/>
      <c r="S32" s="16"/>
      <c r="T32" s="14"/>
      <c r="U32" s="12"/>
      <c r="V32" s="17"/>
      <c r="W32" s="17"/>
      <c r="X32" s="17"/>
      <c r="Z32" s="157"/>
      <c r="AA32" s="157"/>
    </row>
    <row r="33" spans="1:27" s="107" customFormat="1">
      <c r="A33" s="40">
        <v>2022</v>
      </c>
      <c r="B33" s="40"/>
      <c r="C33" s="88">
        <v>95</v>
      </c>
      <c r="D33" s="88">
        <v>279</v>
      </c>
      <c r="E33" s="82">
        <v>48253</v>
      </c>
      <c r="F33" s="94">
        <v>6487.3530000000001</v>
      </c>
      <c r="G33" s="95">
        <v>1.6974241217871513</v>
      </c>
      <c r="H33" s="97">
        <v>60227.764000000003</v>
      </c>
      <c r="I33" s="96">
        <v>9.2838733679780034</v>
      </c>
      <c r="J33" s="233">
        <v>93.564559830930421</v>
      </c>
      <c r="K33" s="233">
        <v>99.024509078058699</v>
      </c>
      <c r="L33" s="233">
        <v>2.8114437206866398</v>
      </c>
      <c r="M33" s="441"/>
      <c r="N33" s="441"/>
      <c r="O33" s="57"/>
      <c r="P33" s="14"/>
      <c r="Q33" s="15"/>
      <c r="R33" s="14"/>
      <c r="S33" s="16"/>
      <c r="T33" s="14"/>
      <c r="U33" s="12"/>
      <c r="V33" s="17"/>
      <c r="W33" s="17"/>
      <c r="X33" s="17"/>
      <c r="Z33" s="157"/>
      <c r="AA33" s="157"/>
    </row>
    <row r="34" spans="1:27" s="107" customFormat="1">
      <c r="A34" s="40">
        <v>2023</v>
      </c>
      <c r="B34" s="40"/>
      <c r="C34" s="88">
        <v>99</v>
      </c>
      <c r="D34" s="88">
        <v>283</v>
      </c>
      <c r="E34" s="82">
        <v>43197</v>
      </c>
      <c r="F34" s="94">
        <v>8226.2990000000009</v>
      </c>
      <c r="G34" s="95">
        <v>2.1276461087036083</v>
      </c>
      <c r="H34" s="97">
        <v>81563.558999999994</v>
      </c>
      <c r="I34" s="96">
        <v>9.91</v>
      </c>
      <c r="J34" s="233">
        <v>26.805169997686278</v>
      </c>
      <c r="K34" s="233">
        <v>35.4251819808552</v>
      </c>
      <c r="L34" s="233">
        <v>6.7442392545081162</v>
      </c>
      <c r="M34" s="441"/>
      <c r="N34" s="441"/>
      <c r="O34" s="57"/>
      <c r="P34" s="14"/>
      <c r="Q34" s="15"/>
      <c r="R34" s="14"/>
      <c r="S34" s="16"/>
      <c r="T34" s="14"/>
      <c r="U34" s="12"/>
      <c r="V34" s="17"/>
      <c r="W34" s="17"/>
      <c r="X34" s="17"/>
      <c r="Z34" s="157"/>
      <c r="AA34" s="157"/>
    </row>
    <row r="35" spans="1:27" s="107" customFormat="1">
      <c r="A35" s="40">
        <v>2024</v>
      </c>
      <c r="B35" s="40"/>
      <c r="C35" s="88">
        <v>96</v>
      </c>
      <c r="D35" s="88">
        <v>278</v>
      </c>
      <c r="E35" s="82">
        <v>42861</v>
      </c>
      <c r="F35" s="94">
        <v>8159.6760000000004</v>
      </c>
      <c r="G35" s="95">
        <v>2.0997373680085105</v>
      </c>
      <c r="H35" s="97">
        <v>80926.574385700005</v>
      </c>
      <c r="I35" s="96">
        <v>9.92</v>
      </c>
      <c r="J35" s="233">
        <v>-0.80987817243209292</v>
      </c>
      <c r="K35" s="233">
        <v>-0.7809671648830232</v>
      </c>
      <c r="L35" s="233">
        <v>0.10090817356204695</v>
      </c>
      <c r="M35" s="441"/>
      <c r="N35" s="472"/>
      <c r="O35" s="472"/>
      <c r="P35" s="472"/>
      <c r="Q35" s="15"/>
      <c r="R35" s="14"/>
      <c r="S35" s="16"/>
      <c r="T35" s="14"/>
      <c r="U35" s="12"/>
      <c r="V35" s="17"/>
      <c r="W35" s="17"/>
      <c r="X35" s="17"/>
      <c r="Z35" s="157"/>
      <c r="AA35" s="157"/>
    </row>
    <row r="36" spans="1:27" s="107" customFormat="1">
      <c r="A36" s="40"/>
      <c r="B36" s="40"/>
      <c r="C36" s="88"/>
      <c r="D36" s="88"/>
      <c r="E36" s="82"/>
      <c r="F36" s="94"/>
      <c r="G36" s="95"/>
      <c r="H36" s="97"/>
      <c r="I36" s="96"/>
      <c r="J36" s="233"/>
      <c r="K36" s="233"/>
      <c r="L36" s="233"/>
      <c r="M36" s="441"/>
      <c r="N36" s="441"/>
      <c r="O36" s="57"/>
      <c r="P36" s="14"/>
      <c r="Q36" s="15"/>
      <c r="R36" s="14"/>
      <c r="S36" s="16"/>
      <c r="T36" s="14"/>
      <c r="U36" s="12"/>
      <c r="V36" s="17"/>
      <c r="W36" s="17"/>
      <c r="X36" s="17"/>
      <c r="Z36" s="157"/>
      <c r="AA36" s="157"/>
    </row>
    <row r="37" spans="1:27" s="107" customFormat="1">
      <c r="A37" s="158" t="s">
        <v>1</v>
      </c>
      <c r="B37" s="158"/>
      <c r="C37" s="148"/>
      <c r="D37" s="148"/>
      <c r="E37" s="148"/>
      <c r="F37" s="148"/>
      <c r="G37" s="148"/>
      <c r="H37" s="148"/>
      <c r="I37" s="67"/>
      <c r="J37" s="50"/>
      <c r="K37" s="51"/>
      <c r="L37" s="51"/>
      <c r="M37" s="51"/>
      <c r="N37" s="51"/>
      <c r="O37" s="51"/>
      <c r="P37" s="17"/>
    </row>
    <row r="38" spans="1:27" s="107" customFormat="1" ht="13.5" customHeight="1">
      <c r="A38" s="423" t="s">
        <v>241</v>
      </c>
      <c r="B38" s="212"/>
      <c r="C38" s="212"/>
      <c r="D38" s="212"/>
      <c r="E38" s="212"/>
      <c r="F38" s="212"/>
      <c r="G38" s="212"/>
      <c r="H38" s="68"/>
      <c r="I38" s="68"/>
      <c r="J38" s="68"/>
      <c r="K38" s="68"/>
      <c r="L38" s="68"/>
      <c r="M38" s="68"/>
      <c r="N38" s="68"/>
      <c r="O38" s="52"/>
      <c r="P38" s="17"/>
      <c r="Q38" s="10"/>
    </row>
    <row r="39" spans="1:27" s="107" customFormat="1">
      <c r="A39" s="461" t="s">
        <v>242</v>
      </c>
      <c r="B39" s="68"/>
      <c r="C39" s="68"/>
      <c r="D39" s="68"/>
      <c r="E39" s="68"/>
      <c r="F39" s="68"/>
      <c r="G39" s="68"/>
      <c r="H39" s="148"/>
      <c r="I39" s="212"/>
      <c r="J39" s="212"/>
      <c r="K39" s="212"/>
      <c r="L39" s="212"/>
      <c r="M39" s="212"/>
      <c r="N39" s="212"/>
      <c r="O39" s="53"/>
    </row>
    <row r="40" spans="1:27" s="107" customFormat="1">
      <c r="A40" s="423" t="s">
        <v>243</v>
      </c>
      <c r="B40" s="212"/>
      <c r="C40" s="212"/>
      <c r="D40" s="212"/>
      <c r="E40" s="212"/>
      <c r="F40" s="212"/>
      <c r="G40" s="212"/>
      <c r="H40" s="148"/>
      <c r="I40" s="212"/>
      <c r="J40" s="212"/>
      <c r="K40" s="212"/>
      <c r="L40" s="212"/>
      <c r="M40" s="212"/>
      <c r="N40" s="212"/>
      <c r="O40" s="53"/>
    </row>
    <row r="41" spans="1:27">
      <c r="A41" s="423" t="s">
        <v>244</v>
      </c>
      <c r="B41" s="158"/>
      <c r="C41" s="148"/>
      <c r="D41" s="148"/>
      <c r="E41" s="148"/>
      <c r="F41" s="148"/>
      <c r="G41" s="148"/>
      <c r="H41" s="148"/>
      <c r="I41" s="148"/>
      <c r="J41" s="53"/>
      <c r="K41" s="53"/>
      <c r="L41" s="53"/>
      <c r="M41" s="53"/>
      <c r="N41" s="53"/>
    </row>
    <row r="42" spans="1:27">
      <c r="A42" s="158"/>
      <c r="B42" s="158"/>
      <c r="C42" s="148"/>
      <c r="D42" s="148"/>
      <c r="E42" s="148"/>
      <c r="F42" s="148"/>
      <c r="G42" s="148"/>
      <c r="H42" s="148"/>
      <c r="I42" s="148"/>
      <c r="J42" s="53"/>
      <c r="K42" s="53"/>
      <c r="L42" s="53"/>
      <c r="M42" s="53"/>
      <c r="N42" s="53"/>
    </row>
    <row r="43" spans="1:27">
      <c r="A43" s="158" t="s">
        <v>7</v>
      </c>
      <c r="B43" s="158"/>
      <c r="I43" s="229"/>
    </row>
    <row r="44" spans="1:27">
      <c r="B44" s="111"/>
      <c r="I44" s="229"/>
    </row>
    <row r="45" spans="1:27">
      <c r="B45" s="111"/>
      <c r="I45" s="229"/>
    </row>
    <row r="46" spans="1:27">
      <c r="B46" s="111"/>
      <c r="I46" s="229"/>
    </row>
    <row r="47" spans="1:27">
      <c r="A47" s="108" t="s">
        <v>0</v>
      </c>
      <c r="B47" s="108"/>
      <c r="I47" s="229"/>
    </row>
    <row r="49" spans="1:1">
      <c r="A49" s="112"/>
    </row>
  </sheetData>
  <mergeCells count="4">
    <mergeCell ref="A8:B9"/>
    <mergeCell ref="G8:G9"/>
    <mergeCell ref="C9:E9"/>
    <mergeCell ref="J9:L9"/>
  </mergeCell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C4C41-41FC-4B25-9AC5-FD17FDB53540}">
  <sheetPr>
    <tabColor theme="5" tint="0.39997558519241921"/>
  </sheetPr>
  <dimension ref="A1:S24"/>
  <sheetViews>
    <sheetView zoomScaleNormal="75" workbookViewId="0">
      <selection activeCell="D23" sqref="D23"/>
    </sheetView>
  </sheetViews>
  <sheetFormatPr baseColWidth="10" defaultColWidth="11.42578125" defaultRowHeight="12.75"/>
  <cols>
    <col min="1" max="1" width="27.42578125" style="111" customWidth="1"/>
    <col min="2" max="8" width="9" style="111" customWidth="1"/>
    <col min="9" max="16384" width="11.42578125" style="111"/>
  </cols>
  <sheetData>
    <row r="1" spans="1:19" ht="7.9" customHeight="1"/>
    <row r="2" spans="1:19" ht="37.9" customHeight="1"/>
    <row r="3" spans="1:19" ht="13.5" customHeight="1"/>
    <row r="4" spans="1:19">
      <c r="A4" s="115" t="s">
        <v>9</v>
      </c>
    </row>
    <row r="5" spans="1:19">
      <c r="A5" s="115"/>
    </row>
    <row r="6" spans="1:19" s="113" customFormat="1" ht="16.350000000000001" customHeight="1">
      <c r="A6" s="657" t="s">
        <v>273</v>
      </c>
      <c r="H6" s="658"/>
      <c r="I6" s="659"/>
      <c r="J6" s="659"/>
    </row>
    <row r="7" spans="1:19" s="121" customFormat="1" ht="12.75" customHeight="1">
      <c r="A7" s="20"/>
      <c r="H7" s="99"/>
      <c r="I7" s="99"/>
      <c r="J7" s="99"/>
      <c r="K7" s="99"/>
      <c r="L7" s="28"/>
      <c r="M7" s="28"/>
      <c r="N7" s="28"/>
      <c r="O7" s="28"/>
      <c r="P7" s="28"/>
      <c r="Q7" s="21"/>
      <c r="R7" s="22"/>
      <c r="S7" s="22"/>
    </row>
    <row r="8" spans="1:19" s="121" customFormat="1" ht="21.75" customHeight="1">
      <c r="A8" s="101" t="s">
        <v>11</v>
      </c>
      <c r="B8" s="102">
        <v>2018</v>
      </c>
      <c r="C8" s="103">
        <v>2019</v>
      </c>
      <c r="D8" s="104">
        <v>2020</v>
      </c>
      <c r="E8" s="105">
        <v>2021</v>
      </c>
      <c r="F8" s="106">
        <v>2022</v>
      </c>
      <c r="G8" s="106">
        <v>2023</v>
      </c>
      <c r="H8" s="106">
        <v>2024</v>
      </c>
      <c r="I8" s="99"/>
      <c r="J8" s="99"/>
      <c r="K8" s="99"/>
      <c r="L8" s="29"/>
      <c r="M8" s="29"/>
      <c r="N8" s="30"/>
      <c r="O8" s="30"/>
      <c r="P8" s="31"/>
      <c r="Q8" s="22"/>
      <c r="R8" s="32"/>
      <c r="S8" s="33"/>
    </row>
    <row r="9" spans="1:19" s="121" customFormat="1" ht="12" customHeight="1">
      <c r="A9" s="113"/>
      <c r="B9" s="113"/>
      <c r="C9" s="113"/>
      <c r="D9" s="219"/>
      <c r="E9" s="113"/>
      <c r="F9" s="23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121" customFormat="1" ht="12" customHeight="1">
      <c r="A10" s="38" t="s">
        <v>10</v>
      </c>
      <c r="B10" s="39">
        <v>96</v>
      </c>
      <c r="C10" s="39">
        <v>96</v>
      </c>
      <c r="D10" s="3">
        <v>95</v>
      </c>
      <c r="E10" s="4">
        <v>97</v>
      </c>
      <c r="F10" s="443">
        <v>95</v>
      </c>
      <c r="G10" s="443">
        <v>99</v>
      </c>
      <c r="H10" s="443">
        <v>96</v>
      </c>
      <c r="I10" s="24"/>
      <c r="J10" s="24"/>
      <c r="K10" s="25"/>
      <c r="L10" s="26"/>
      <c r="M10" s="26"/>
      <c r="N10" s="26"/>
      <c r="O10" s="26"/>
      <c r="P10" s="27"/>
      <c r="Q10" s="22"/>
      <c r="R10" s="35"/>
      <c r="S10" s="36"/>
    </row>
    <row r="11" spans="1:19" s="121" customFormat="1" ht="15" customHeight="1">
      <c r="A11" s="34" t="s">
        <v>12</v>
      </c>
      <c r="B11" s="1"/>
      <c r="C11" s="1"/>
      <c r="D11" s="2"/>
      <c r="E11" s="113"/>
      <c r="F11" s="239"/>
      <c r="G11" s="239"/>
      <c r="H11" s="239"/>
      <c r="I11" s="24"/>
      <c r="J11" s="24"/>
      <c r="K11" s="25"/>
      <c r="L11" s="26"/>
      <c r="M11" s="26"/>
      <c r="N11" s="26"/>
      <c r="O11" s="26"/>
      <c r="P11" s="27"/>
      <c r="Q11" s="22"/>
      <c r="R11" s="35"/>
      <c r="S11" s="36"/>
    </row>
    <row r="12" spans="1:19" s="121" customFormat="1" ht="12" customHeight="1">
      <c r="A12" s="37" t="s">
        <v>13</v>
      </c>
      <c r="B12" s="1">
        <v>51</v>
      </c>
      <c r="C12" s="1">
        <v>52</v>
      </c>
      <c r="D12" s="2">
        <v>52</v>
      </c>
      <c r="E12" s="113">
        <v>51</v>
      </c>
      <c r="F12" s="239">
        <v>49</v>
      </c>
      <c r="G12" s="239">
        <v>54</v>
      </c>
      <c r="H12" s="239">
        <v>53</v>
      </c>
      <c r="I12" s="24"/>
      <c r="J12" s="24"/>
      <c r="K12" s="25"/>
      <c r="L12" s="26"/>
      <c r="M12" s="26"/>
      <c r="N12" s="26"/>
      <c r="O12" s="26"/>
      <c r="P12" s="27"/>
      <c r="Q12" s="22"/>
      <c r="R12" s="35"/>
      <c r="S12" s="36"/>
    </row>
    <row r="13" spans="1:19" s="121" customFormat="1" ht="12" customHeight="1">
      <c r="A13" s="37" t="s">
        <v>14</v>
      </c>
      <c r="B13" s="1">
        <v>13</v>
      </c>
      <c r="C13" s="1">
        <v>13</v>
      </c>
      <c r="D13" s="2">
        <v>13</v>
      </c>
      <c r="E13" s="113">
        <v>15</v>
      </c>
      <c r="F13" s="239">
        <v>15</v>
      </c>
      <c r="G13" s="239">
        <v>13</v>
      </c>
      <c r="H13" s="239">
        <v>11</v>
      </c>
      <c r="I13" s="24"/>
      <c r="J13" s="24"/>
      <c r="K13" s="25"/>
      <c r="L13" s="26"/>
      <c r="M13" s="26"/>
      <c r="N13" s="26"/>
      <c r="O13" s="26"/>
      <c r="P13" s="27"/>
      <c r="Q13" s="22"/>
      <c r="R13" s="35"/>
      <c r="S13" s="36"/>
    </row>
    <row r="14" spans="1:19" s="121" customFormat="1" ht="12" customHeight="1">
      <c r="A14" s="37" t="s">
        <v>15</v>
      </c>
      <c r="B14" s="1">
        <v>6</v>
      </c>
      <c r="C14" s="1">
        <v>6</v>
      </c>
      <c r="D14" s="2">
        <v>6</v>
      </c>
      <c r="E14" s="113">
        <v>7</v>
      </c>
      <c r="F14" s="239">
        <v>7</v>
      </c>
      <c r="G14" s="239">
        <v>8</v>
      </c>
      <c r="H14" s="239">
        <v>8</v>
      </c>
      <c r="I14" s="24"/>
      <c r="J14" s="24"/>
      <c r="K14" s="25"/>
      <c r="L14" s="26"/>
      <c r="M14" s="26"/>
      <c r="N14" s="26"/>
      <c r="O14" s="26"/>
      <c r="P14" s="27"/>
      <c r="Q14" s="22"/>
      <c r="R14" s="35"/>
      <c r="S14" s="36"/>
    </row>
    <row r="15" spans="1:19" s="121" customFormat="1" ht="12" customHeight="1">
      <c r="A15" s="37" t="s">
        <v>45</v>
      </c>
      <c r="B15" s="1">
        <v>9</v>
      </c>
      <c r="C15" s="1">
        <v>9</v>
      </c>
      <c r="D15" s="2">
        <v>9</v>
      </c>
      <c r="E15" s="113">
        <v>9</v>
      </c>
      <c r="F15" s="239">
        <v>9</v>
      </c>
      <c r="G15" s="239">
        <v>9</v>
      </c>
      <c r="H15" s="239">
        <v>9</v>
      </c>
      <c r="I15" s="24"/>
      <c r="J15" s="24"/>
      <c r="K15" s="25"/>
      <c r="L15" s="26"/>
      <c r="M15" s="26"/>
      <c r="N15" s="26"/>
      <c r="O15" s="26"/>
      <c r="P15" s="27"/>
      <c r="Q15" s="22"/>
      <c r="R15" s="35"/>
      <c r="S15" s="36"/>
    </row>
    <row r="16" spans="1:19" s="121" customFormat="1" ht="12" customHeight="1">
      <c r="A16" s="37" t="s">
        <v>46</v>
      </c>
      <c r="B16" s="1">
        <v>6</v>
      </c>
      <c r="C16" s="1">
        <v>6</v>
      </c>
      <c r="D16" s="2">
        <v>5</v>
      </c>
      <c r="E16" s="113">
        <v>5</v>
      </c>
      <c r="F16" s="239">
        <v>5</v>
      </c>
      <c r="G16" s="239">
        <v>5</v>
      </c>
      <c r="H16" s="239">
        <v>5</v>
      </c>
      <c r="I16" s="24"/>
      <c r="J16" s="24"/>
      <c r="K16" s="25"/>
      <c r="L16" s="26"/>
      <c r="M16" s="26"/>
      <c r="N16" s="26"/>
      <c r="O16" s="26"/>
      <c r="P16" s="27"/>
      <c r="Q16" s="22"/>
      <c r="R16" s="35"/>
      <c r="S16" s="36"/>
    </row>
    <row r="17" spans="1:19" s="121" customFormat="1" ht="12" customHeight="1">
      <c r="A17" s="37" t="s">
        <v>16</v>
      </c>
      <c r="B17" s="1">
        <v>11</v>
      </c>
      <c r="C17" s="1">
        <v>10</v>
      </c>
      <c r="D17" s="2">
        <v>10</v>
      </c>
      <c r="E17" s="113">
        <v>10</v>
      </c>
      <c r="F17" s="239">
        <v>10</v>
      </c>
      <c r="G17" s="239">
        <v>10</v>
      </c>
      <c r="H17" s="239">
        <v>10</v>
      </c>
      <c r="I17" s="24"/>
      <c r="J17" s="24"/>
      <c r="K17" s="25"/>
      <c r="L17" s="26"/>
      <c r="M17" s="26"/>
      <c r="N17" s="26"/>
      <c r="O17" s="26"/>
      <c r="P17" s="27"/>
      <c r="Q17" s="22"/>
      <c r="R17" s="35"/>
      <c r="S17" s="36"/>
    </row>
    <row r="18" spans="1:19" s="121" customFormat="1" ht="12" customHeight="1">
      <c r="A18" s="34"/>
      <c r="B18" s="1"/>
      <c r="C18" s="1"/>
      <c r="D18" s="2"/>
      <c r="E18" s="113"/>
      <c r="F18" s="113"/>
      <c r="H18" s="23"/>
      <c r="I18" s="24"/>
      <c r="J18" s="24"/>
      <c r="K18" s="25"/>
      <c r="L18" s="26"/>
      <c r="M18" s="26"/>
      <c r="N18" s="26"/>
      <c r="O18" s="26"/>
      <c r="P18" s="27"/>
      <c r="Q18" s="22"/>
      <c r="R18" s="35"/>
      <c r="S18" s="36"/>
    </row>
    <row r="19" spans="1:19" s="456" customFormat="1" ht="11.25"/>
    <row r="20" spans="1:19" s="456" customFormat="1" ht="12">
      <c r="A20" s="113" t="s">
        <v>7</v>
      </c>
    </row>
    <row r="24" spans="1:19">
      <c r="A24" s="108" t="s"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8B62-CC8C-4C4A-8235-2D9C3A127410}">
  <sheetPr>
    <tabColor rgb="FF937785"/>
  </sheetPr>
  <dimension ref="A1:F27"/>
  <sheetViews>
    <sheetView workbookViewId="0">
      <selection activeCell="A23" sqref="A23"/>
    </sheetView>
  </sheetViews>
  <sheetFormatPr baseColWidth="10" defaultRowHeight="12.75"/>
  <cols>
    <col min="2" max="2" width="23.140625" bestFit="1" customWidth="1"/>
  </cols>
  <sheetData>
    <row r="1" spans="1:6">
      <c r="A1" s="107"/>
      <c r="B1" s="107"/>
      <c r="C1" s="107"/>
    </row>
    <row r="2" spans="1:6" ht="37.5" customHeight="1">
      <c r="A2" s="107"/>
      <c r="B2" s="107"/>
      <c r="C2" s="107"/>
    </row>
    <row r="4" spans="1:6">
      <c r="A4" s="115" t="s">
        <v>47</v>
      </c>
      <c r="B4" s="107"/>
      <c r="C4" s="148"/>
      <c r="D4" s="107"/>
      <c r="E4" s="107"/>
      <c r="F4" s="107"/>
    </row>
    <row r="5" spans="1:6">
      <c r="A5" s="107"/>
      <c r="B5" s="107"/>
      <c r="C5" s="148"/>
      <c r="D5" s="107"/>
      <c r="E5" s="107"/>
      <c r="F5" s="107"/>
    </row>
    <row r="6" spans="1:6">
      <c r="A6" s="271" t="s">
        <v>245</v>
      </c>
      <c r="B6" s="271"/>
      <c r="C6" s="272"/>
      <c r="D6" s="195"/>
      <c r="E6" s="195"/>
      <c r="F6" s="195"/>
    </row>
    <row r="7" spans="1:6">
      <c r="A7" s="165"/>
      <c r="B7" s="165"/>
      <c r="C7" s="270"/>
      <c r="D7" s="107"/>
      <c r="E7" s="107"/>
      <c r="F7" s="107"/>
    </row>
    <row r="8" spans="1:6" ht="25.5">
      <c r="A8" s="444" t="s">
        <v>17</v>
      </c>
      <c r="B8" s="445" t="s">
        <v>42</v>
      </c>
      <c r="C8" s="446" t="s">
        <v>51</v>
      </c>
      <c r="D8" s="107"/>
      <c r="E8" s="107"/>
      <c r="F8" s="107"/>
    </row>
    <row r="9" spans="1:6">
      <c r="A9" s="447"/>
      <c r="B9" s="165"/>
      <c r="C9" s="270"/>
      <c r="D9" s="107"/>
      <c r="E9" s="107"/>
      <c r="F9" s="107"/>
    </row>
    <row r="10" spans="1:6">
      <c r="A10" s="448" t="s">
        <v>18</v>
      </c>
      <c r="B10" s="449" t="s">
        <v>19</v>
      </c>
      <c r="C10" s="450">
        <v>6</v>
      </c>
      <c r="D10" s="107"/>
      <c r="E10" s="107"/>
      <c r="F10" s="107"/>
    </row>
    <row r="11" spans="1:6">
      <c r="A11" s="448" t="s">
        <v>20</v>
      </c>
      <c r="B11" s="449" t="s">
        <v>21</v>
      </c>
      <c r="C11" s="450">
        <v>1</v>
      </c>
      <c r="D11" s="107"/>
      <c r="E11" s="107"/>
      <c r="F11" s="107"/>
    </row>
    <row r="12" spans="1:6">
      <c r="A12" s="448" t="s">
        <v>22</v>
      </c>
      <c r="B12" s="449" t="s">
        <v>23</v>
      </c>
      <c r="C12" s="450">
        <v>0</v>
      </c>
      <c r="D12" s="107"/>
      <c r="E12" s="107"/>
      <c r="F12" s="107"/>
    </row>
    <row r="13" spans="1:6">
      <c r="A13" s="448" t="s">
        <v>24</v>
      </c>
      <c r="B13" s="449" t="s">
        <v>25</v>
      </c>
      <c r="C13" s="450">
        <v>2</v>
      </c>
      <c r="D13" s="107"/>
      <c r="E13" s="107"/>
      <c r="F13" s="107"/>
    </row>
    <row r="14" spans="1:6">
      <c r="A14" s="448" t="s">
        <v>26</v>
      </c>
      <c r="B14" s="449" t="s">
        <v>27</v>
      </c>
      <c r="C14" s="450">
        <v>0</v>
      </c>
      <c r="D14" s="107"/>
      <c r="E14" s="107"/>
      <c r="F14" s="107"/>
    </row>
    <row r="15" spans="1:6">
      <c r="A15" s="448" t="s">
        <v>28</v>
      </c>
      <c r="B15" s="449" t="s">
        <v>29</v>
      </c>
      <c r="C15" s="450">
        <v>0</v>
      </c>
      <c r="D15" s="107"/>
      <c r="E15" s="107"/>
      <c r="F15" s="107"/>
    </row>
    <row r="16" spans="1:6">
      <c r="A16" s="448" t="s">
        <v>30</v>
      </c>
      <c r="B16" s="449" t="s">
        <v>31</v>
      </c>
      <c r="C16" s="450">
        <v>0</v>
      </c>
      <c r="D16" s="107"/>
      <c r="E16" s="107"/>
      <c r="F16" s="107"/>
    </row>
    <row r="17" spans="1:6">
      <c r="A17" s="448" t="s">
        <v>32</v>
      </c>
      <c r="B17" s="449" t="s">
        <v>33</v>
      </c>
      <c r="C17" s="450">
        <v>0</v>
      </c>
      <c r="D17" s="107"/>
      <c r="E17" s="107"/>
      <c r="F17" s="107"/>
    </row>
    <row r="18" spans="1:6">
      <c r="A18" s="448" t="s">
        <v>34</v>
      </c>
      <c r="B18" s="449" t="s">
        <v>35</v>
      </c>
      <c r="C18" s="450">
        <v>0</v>
      </c>
      <c r="D18" s="107"/>
      <c r="E18" s="107"/>
      <c r="F18" s="107"/>
    </row>
    <row r="19" spans="1:6">
      <c r="A19" s="448" t="s">
        <v>36</v>
      </c>
      <c r="B19" s="449" t="s">
        <v>37</v>
      </c>
      <c r="C19" s="450">
        <v>0</v>
      </c>
      <c r="D19" s="107"/>
      <c r="E19" s="107"/>
      <c r="F19" s="107"/>
    </row>
    <row r="20" spans="1:6">
      <c r="A20" s="448" t="s">
        <v>38</v>
      </c>
      <c r="B20" s="449" t="s">
        <v>39</v>
      </c>
      <c r="C20" s="450">
        <v>1</v>
      </c>
      <c r="D20" s="107"/>
      <c r="E20" s="107"/>
      <c r="F20" s="107"/>
    </row>
    <row r="21" spans="1:6">
      <c r="A21" s="448" t="s">
        <v>40</v>
      </c>
      <c r="B21" s="449" t="s">
        <v>41</v>
      </c>
      <c r="C21" s="450">
        <v>0</v>
      </c>
      <c r="D21" s="107"/>
      <c r="E21" s="107"/>
      <c r="F21" s="107"/>
    </row>
    <row r="22" spans="1:6">
      <c r="A22" s="107"/>
      <c r="B22" s="107"/>
      <c r="C22" s="148"/>
      <c r="D22" s="107"/>
      <c r="E22" s="107"/>
      <c r="F22" s="107"/>
    </row>
    <row r="23" spans="1:6">
      <c r="A23" s="121" t="s">
        <v>48</v>
      </c>
      <c r="B23" s="107"/>
      <c r="C23" s="148"/>
      <c r="D23" s="107"/>
      <c r="E23" s="107"/>
      <c r="F23" s="107"/>
    </row>
    <row r="24" spans="1:6">
      <c r="A24" s="111"/>
      <c r="B24" s="107"/>
      <c r="C24" s="148"/>
      <c r="D24" s="107"/>
      <c r="E24" s="107"/>
      <c r="F24" s="107"/>
    </row>
    <row r="25" spans="1:6">
      <c r="A25" s="111"/>
      <c r="B25" s="107"/>
      <c r="C25" s="148"/>
      <c r="D25" s="107"/>
      <c r="E25" s="107"/>
      <c r="F25" s="107"/>
    </row>
    <row r="26" spans="1:6">
      <c r="A26" s="111"/>
      <c r="B26" s="107"/>
      <c r="C26" s="148"/>
      <c r="D26" s="107"/>
      <c r="E26" s="107"/>
      <c r="F26" s="107"/>
    </row>
    <row r="27" spans="1:6">
      <c r="A27" s="108" t="s">
        <v>0</v>
      </c>
      <c r="B27" s="107"/>
      <c r="C27" s="148"/>
      <c r="D27" s="107"/>
      <c r="E27" s="107"/>
      <c r="F27" s="107"/>
    </row>
  </sheetData>
  <dataConsolidate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E551-0F2C-427F-927C-C0368B77EF9F}">
  <sheetPr>
    <tabColor rgb="FF937785"/>
  </sheetPr>
  <dimension ref="A1:G46"/>
  <sheetViews>
    <sheetView topLeftCell="A10" workbookViewId="0">
      <selection activeCell="D11" sqref="D11"/>
    </sheetView>
  </sheetViews>
  <sheetFormatPr baseColWidth="10" defaultColWidth="11.42578125" defaultRowHeight="12.75"/>
  <cols>
    <col min="1" max="1" width="12.7109375" style="107" customWidth="1"/>
    <col min="2" max="2" width="12.42578125" style="107" customWidth="1"/>
    <col min="3" max="3" width="2.28515625" style="107" customWidth="1"/>
    <col min="4" max="4" width="12.85546875" style="107" customWidth="1"/>
    <col min="5" max="5" width="2.5703125" style="107" customWidth="1"/>
    <col min="6" max="6" width="15.140625" style="107" customWidth="1"/>
    <col min="7" max="7" width="13.7109375" style="107" customWidth="1"/>
    <col min="8" max="16384" width="11.42578125" style="107"/>
  </cols>
  <sheetData>
    <row r="1" spans="1:7" ht="6" customHeight="1"/>
    <row r="2" spans="1:7" ht="37.5" customHeight="1"/>
    <row r="3" spans="1:7" ht="19.5" customHeight="1"/>
    <row r="4" spans="1:7" s="195" customFormat="1">
      <c r="A4" s="115" t="s">
        <v>47</v>
      </c>
      <c r="F4" s="206"/>
    </row>
    <row r="6" spans="1:7" ht="15" customHeight="1">
      <c r="A6" s="170" t="s">
        <v>49</v>
      </c>
    </row>
    <row r="7" spans="1:7" ht="19.5" customHeight="1">
      <c r="A7" s="213"/>
      <c r="B7" s="213"/>
      <c r="C7" s="213"/>
      <c r="D7" s="213"/>
      <c r="E7" s="213"/>
      <c r="F7" s="213"/>
      <c r="G7" s="213"/>
    </row>
    <row r="8" spans="1:7" s="171" customFormat="1" ht="16.5" customHeight="1"/>
    <row r="9" spans="1:7" s="171" customFormat="1" ht="16.5" customHeight="1">
      <c r="A9" s="524" t="s">
        <v>50</v>
      </c>
      <c r="B9" s="526" t="s">
        <v>51</v>
      </c>
      <c r="C9" s="527"/>
      <c r="D9" s="527"/>
      <c r="E9" s="527"/>
      <c r="F9" s="527"/>
      <c r="G9" s="527"/>
    </row>
    <row r="10" spans="1:7" ht="31.5" customHeight="1">
      <c r="A10" s="525"/>
      <c r="B10" s="526" t="s">
        <v>52</v>
      </c>
      <c r="C10" s="528"/>
      <c r="D10" s="529" t="s">
        <v>269</v>
      </c>
      <c r="E10" s="530"/>
      <c r="F10" s="278" t="s">
        <v>53</v>
      </c>
      <c r="G10" s="278" t="s">
        <v>54</v>
      </c>
    </row>
    <row r="11" spans="1:7" ht="10.5" customHeight="1">
      <c r="A11" s="172"/>
      <c r="B11" s="156"/>
      <c r="C11" s="156"/>
    </row>
    <row r="12" spans="1:7" ht="12" customHeight="1">
      <c r="A12" s="172" t="s">
        <v>55</v>
      </c>
      <c r="B12" s="173">
        <v>1718107</v>
      </c>
      <c r="C12" s="173"/>
      <c r="D12" s="173">
        <v>3586</v>
      </c>
      <c r="E12" s="173"/>
      <c r="F12" s="207">
        <v>515.75723335991006</v>
      </c>
      <c r="G12" s="208">
        <v>479.11517010596765</v>
      </c>
    </row>
    <row r="13" spans="1:7" ht="12" customHeight="1">
      <c r="A13" s="172" t="s">
        <v>56</v>
      </c>
      <c r="B13" s="173">
        <v>2012002</v>
      </c>
      <c r="C13" s="173"/>
      <c r="D13" s="173">
        <v>4224</v>
      </c>
      <c r="E13" s="173"/>
      <c r="F13" s="207">
        <v>602.89545347761248</v>
      </c>
      <c r="G13" s="208">
        <v>476.32623106060606</v>
      </c>
    </row>
    <row r="14" spans="1:7" ht="12" customHeight="1">
      <c r="A14" s="172" t="s">
        <v>57</v>
      </c>
      <c r="B14" s="173">
        <v>2017788</v>
      </c>
      <c r="C14" s="173"/>
      <c r="D14" s="173">
        <v>4520</v>
      </c>
      <c r="E14" s="173"/>
      <c r="F14" s="207">
        <v>604.80755627279507</v>
      </c>
      <c r="G14" s="208">
        <v>446.41327433628317</v>
      </c>
    </row>
    <row r="15" spans="1:7" ht="12" customHeight="1">
      <c r="A15" s="172" t="s">
        <v>58</v>
      </c>
      <c r="B15" s="173">
        <v>2105248</v>
      </c>
      <c r="C15" s="173"/>
      <c r="D15" s="173">
        <v>4339</v>
      </c>
      <c r="E15" s="173"/>
      <c r="F15" s="207">
        <v>632.16066580146423</v>
      </c>
      <c r="G15" s="208">
        <v>485.1919797188292</v>
      </c>
    </row>
    <row r="16" spans="1:7" ht="12" customHeight="1">
      <c r="A16" s="172" t="s">
        <v>59</v>
      </c>
      <c r="B16" s="173">
        <v>2004443</v>
      </c>
      <c r="C16" s="173"/>
      <c r="D16" s="173">
        <v>4069</v>
      </c>
      <c r="E16" s="173"/>
      <c r="F16" s="207">
        <v>601.37355285217279</v>
      </c>
      <c r="G16" s="208">
        <v>492.61317276972227</v>
      </c>
    </row>
    <row r="17" spans="1:7" ht="12" customHeight="1">
      <c r="A17" s="172" t="s">
        <v>60</v>
      </c>
      <c r="B17" s="173">
        <v>1932291</v>
      </c>
      <c r="C17" s="173"/>
      <c r="D17" s="173">
        <v>4337</v>
      </c>
      <c r="E17" s="173"/>
      <c r="F17" s="207">
        <v>578.62794795288789</v>
      </c>
      <c r="G17" s="208">
        <v>445.53631542540927</v>
      </c>
    </row>
    <row r="18" spans="1:7" ht="12" customHeight="1">
      <c r="A18" s="172" t="s">
        <v>61</v>
      </c>
      <c r="B18" s="173">
        <v>1999118</v>
      </c>
      <c r="C18" s="173"/>
      <c r="D18" s="173">
        <v>4732</v>
      </c>
      <c r="E18" s="173"/>
      <c r="F18" s="207">
        <v>596.96458886080256</v>
      </c>
      <c r="G18" s="208">
        <v>422.46787827557057</v>
      </c>
    </row>
    <row r="19" spans="1:7" ht="12" customHeight="1">
      <c r="A19" s="172" t="s">
        <v>62</v>
      </c>
      <c r="B19" s="173">
        <v>1981719</v>
      </c>
      <c r="C19" s="173"/>
      <c r="D19" s="173">
        <v>4676</v>
      </c>
      <c r="E19" s="173"/>
      <c r="F19" s="207">
        <v>590.87743130448575</v>
      </c>
      <c r="G19" s="208">
        <v>423.80645851154833</v>
      </c>
    </row>
    <row r="20" spans="1:7" ht="12" customHeight="1">
      <c r="A20" s="172" t="s">
        <v>63</v>
      </c>
      <c r="B20" s="173">
        <v>2054531</v>
      </c>
      <c r="C20" s="173"/>
      <c r="D20" s="173">
        <v>4614</v>
      </c>
      <c r="E20" s="173"/>
      <c r="F20" s="207">
        <v>610.95061529782981</v>
      </c>
      <c r="G20" s="208">
        <v>445.28196792371045</v>
      </c>
    </row>
    <row r="21" spans="1:7" ht="12" customHeight="1">
      <c r="A21" s="172" t="s">
        <v>64</v>
      </c>
      <c r="B21" s="173">
        <v>2045881</v>
      </c>
      <c r="C21" s="173"/>
      <c r="D21" s="173">
        <v>4537</v>
      </c>
      <c r="E21" s="173"/>
      <c r="F21" s="207">
        <v>607.14544323601831</v>
      </c>
      <c r="G21" s="208">
        <v>450.93255455146573</v>
      </c>
    </row>
    <row r="22" spans="1:7" ht="12" customHeight="1">
      <c r="A22" s="172" t="s">
        <v>65</v>
      </c>
      <c r="B22" s="173">
        <v>1537737</v>
      </c>
      <c r="C22" s="173"/>
      <c r="D22" s="173">
        <v>4394</v>
      </c>
      <c r="E22" s="173"/>
      <c r="F22" s="207">
        <v>453.93619364014592</v>
      </c>
      <c r="G22" s="208">
        <v>349.96290395994538</v>
      </c>
    </row>
    <row r="23" spans="1:7" ht="12" customHeight="1">
      <c r="A23" s="172" t="s">
        <v>66</v>
      </c>
      <c r="B23" s="173">
        <v>1600007</v>
      </c>
      <c r="C23" s="173"/>
      <c r="D23" s="173">
        <v>4320</v>
      </c>
      <c r="E23" s="173"/>
      <c r="F23" s="207">
        <v>466.86716578438887</v>
      </c>
      <c r="G23" s="208">
        <v>370.37199074074073</v>
      </c>
    </row>
    <row r="24" spans="1:7" ht="12" customHeight="1">
      <c r="A24" s="172" t="s">
        <v>67</v>
      </c>
      <c r="B24" s="173">
        <v>1655481</v>
      </c>
      <c r="C24" s="173"/>
      <c r="D24" s="173">
        <v>3547</v>
      </c>
      <c r="E24" s="173"/>
      <c r="F24" s="208">
        <v>477.13597537022059</v>
      </c>
      <c r="G24" s="208">
        <v>466.72709331829714</v>
      </c>
    </row>
    <row r="25" spans="1:7" ht="12" customHeight="1">
      <c r="A25" s="174" t="s">
        <v>68</v>
      </c>
      <c r="B25" s="173">
        <v>1820619</v>
      </c>
      <c r="C25" s="173"/>
      <c r="D25" s="173">
        <v>3497</v>
      </c>
      <c r="E25" s="173"/>
      <c r="F25" s="208">
        <v>517.60009597933038</v>
      </c>
      <c r="G25" s="208">
        <v>520.62310551901635</v>
      </c>
    </row>
    <row r="26" spans="1:7" ht="12" customHeight="1">
      <c r="A26" s="172" t="s">
        <v>69</v>
      </c>
      <c r="B26" s="173">
        <v>1731941</v>
      </c>
      <c r="C26" s="173"/>
      <c r="D26" s="173">
        <v>3862</v>
      </c>
      <c r="E26" s="173"/>
      <c r="F26" s="208">
        <v>486.20446099367632</v>
      </c>
      <c r="G26" s="208">
        <v>448.45701708959086</v>
      </c>
    </row>
    <row r="27" spans="1:7" ht="12" customHeight="1">
      <c r="A27" s="172" t="s">
        <v>70</v>
      </c>
      <c r="B27" s="173">
        <v>1708539</v>
      </c>
      <c r="C27" s="173"/>
      <c r="D27" s="173">
        <v>3963</v>
      </c>
      <c r="E27" s="173"/>
      <c r="F27" s="208">
        <v>473.25905030142741</v>
      </c>
      <c r="G27" s="208">
        <v>431.12263436790312</v>
      </c>
    </row>
    <row r="28" spans="1:7" ht="12" customHeight="1">
      <c r="A28" s="172" t="s">
        <v>71</v>
      </c>
      <c r="B28" s="173">
        <v>1753719</v>
      </c>
      <c r="C28" s="173"/>
      <c r="D28" s="173">
        <v>4583</v>
      </c>
      <c r="E28" s="173"/>
      <c r="F28" s="208">
        <v>477.77161472905681</v>
      </c>
      <c r="G28" s="208">
        <v>382.65742963124592</v>
      </c>
    </row>
    <row r="29" spans="1:7" ht="12" customHeight="1">
      <c r="A29" s="172" t="s">
        <v>72</v>
      </c>
      <c r="B29" s="173">
        <v>1730622</v>
      </c>
      <c r="C29" s="173"/>
      <c r="D29" s="173">
        <v>3897</v>
      </c>
      <c r="E29" s="173"/>
      <c r="F29" s="208">
        <v>466.23239123582613</v>
      </c>
      <c r="G29" s="208">
        <v>444.09083910700537</v>
      </c>
    </row>
    <row r="30" spans="1:7" ht="12" customHeight="1">
      <c r="A30" s="174" t="s">
        <v>73</v>
      </c>
      <c r="B30" s="173">
        <v>1800221</v>
      </c>
      <c r="C30" s="173"/>
      <c r="D30" s="173">
        <v>3837</v>
      </c>
      <c r="E30" s="173"/>
      <c r="F30" s="208">
        <v>480.29613558482748</v>
      </c>
      <c r="G30" s="208">
        <v>469.17409434453998</v>
      </c>
    </row>
    <row r="31" spans="1:7" ht="12" customHeight="1">
      <c r="A31" s="174" t="s">
        <v>74</v>
      </c>
      <c r="B31" s="173">
        <v>1322698</v>
      </c>
      <c r="C31" s="173" t="s">
        <v>75</v>
      </c>
      <c r="D31" s="173">
        <v>2852</v>
      </c>
      <c r="E31" s="173" t="s">
        <v>75</v>
      </c>
      <c r="F31" s="208">
        <v>350.89527907584437</v>
      </c>
      <c r="G31" s="208">
        <v>463.77910238429172</v>
      </c>
    </row>
    <row r="32" spans="1:7" ht="12" customHeight="1">
      <c r="A32" s="175" t="s">
        <v>76</v>
      </c>
      <c r="B32" s="173">
        <v>98707</v>
      </c>
      <c r="C32" s="173" t="s">
        <v>75</v>
      </c>
      <c r="D32" s="173">
        <v>722</v>
      </c>
      <c r="E32" s="173" t="s">
        <v>75</v>
      </c>
      <c r="F32" s="208">
        <v>26.182492025118556</v>
      </c>
      <c r="G32" s="208">
        <v>136.71329639889197</v>
      </c>
    </row>
    <row r="33" spans="1:6" ht="12" customHeight="1">
      <c r="A33" s="176"/>
      <c r="B33" s="173"/>
      <c r="C33" s="173"/>
      <c r="D33" s="173"/>
      <c r="E33" s="173"/>
    </row>
    <row r="34" spans="1:6" ht="12" customHeight="1">
      <c r="A34" s="218" t="s">
        <v>1</v>
      </c>
      <c r="D34" s="173"/>
      <c r="E34" s="173"/>
    </row>
    <row r="35" spans="1:6" ht="12" customHeight="1">
      <c r="A35" s="209" t="s">
        <v>77</v>
      </c>
      <c r="B35" s="209"/>
      <c r="C35" s="209"/>
      <c r="D35" s="210"/>
      <c r="E35" s="210"/>
      <c r="F35" s="211"/>
    </row>
    <row r="36" spans="1:6" ht="12" customHeight="1">
      <c r="A36" s="212" t="s">
        <v>78</v>
      </c>
      <c r="B36" s="212"/>
      <c r="C36" s="212"/>
      <c r="D36" s="173"/>
      <c r="E36" s="173"/>
    </row>
    <row r="37" spans="1:6" ht="12" customHeight="1">
      <c r="A37" s="212" t="s">
        <v>79</v>
      </c>
      <c r="B37" s="212"/>
      <c r="C37" s="212"/>
      <c r="D37" s="173"/>
      <c r="E37" s="173"/>
    </row>
    <row r="38" spans="1:6" ht="12" customHeight="1">
      <c r="A38" s="212"/>
      <c r="B38" s="212"/>
      <c r="C38" s="212"/>
      <c r="D38" s="173"/>
      <c r="E38" s="173"/>
    </row>
    <row r="39" spans="1:6" ht="12" customHeight="1">
      <c r="A39" s="121" t="s">
        <v>48</v>
      </c>
      <c r="B39" s="212"/>
      <c r="C39" s="212"/>
      <c r="D39" s="173"/>
      <c r="E39" s="173"/>
    </row>
    <row r="40" spans="1:6" ht="12" customHeight="1">
      <c r="A40" s="177"/>
      <c r="D40" s="173"/>
      <c r="E40" s="173"/>
    </row>
    <row r="41" spans="1:6" ht="12" customHeight="1">
      <c r="A41" s="177"/>
      <c r="D41" s="173"/>
      <c r="E41" s="173"/>
    </row>
    <row r="42" spans="1:6">
      <c r="A42" s="177"/>
      <c r="D42" s="173"/>
      <c r="E42" s="173"/>
    </row>
    <row r="43" spans="1:6">
      <c r="A43" s="177"/>
      <c r="D43" s="173"/>
      <c r="E43" s="173"/>
    </row>
    <row r="44" spans="1:6">
      <c r="A44" s="108" t="s">
        <v>0</v>
      </c>
      <c r="D44" s="173"/>
      <c r="E44" s="173"/>
    </row>
    <row r="45" spans="1:6">
      <c r="A45" s="177"/>
      <c r="D45" s="173"/>
      <c r="E45" s="173"/>
    </row>
    <row r="46" spans="1:6">
      <c r="D46" s="173"/>
      <c r="E46" s="173"/>
    </row>
  </sheetData>
  <dataConsolidate/>
  <mergeCells count="4">
    <mergeCell ref="A9:A10"/>
    <mergeCell ref="B9:G9"/>
    <mergeCell ref="B10:C10"/>
    <mergeCell ref="D10:E1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1A11-183D-4306-AFDB-D04C18AFC3AE}">
  <sheetPr>
    <tabColor rgb="FF937785"/>
  </sheetPr>
  <dimension ref="A1:V61"/>
  <sheetViews>
    <sheetView topLeftCell="A13" workbookViewId="0">
      <selection activeCell="A15" sqref="A15"/>
    </sheetView>
  </sheetViews>
  <sheetFormatPr baseColWidth="10" defaultColWidth="11.42578125" defaultRowHeight="12.75"/>
  <cols>
    <col min="1" max="1" width="33.5703125" style="111" customWidth="1"/>
    <col min="2" max="3" width="10.7109375" style="111" customWidth="1"/>
    <col min="4" max="4" width="9" style="111" customWidth="1"/>
    <col min="5" max="5" width="1.5703125" style="111" customWidth="1"/>
    <col min="6" max="8" width="11.42578125" style="111"/>
    <col min="9" max="9" width="1.5703125" style="111" customWidth="1"/>
    <col min="10" max="10" width="10" style="111" customWidth="1"/>
    <col min="11" max="12" width="10.28515625" style="111" customWidth="1"/>
    <col min="13" max="13" width="1.42578125" style="111" customWidth="1"/>
    <col min="14" max="14" width="10.5703125" style="111" customWidth="1"/>
    <col min="15" max="15" width="10.140625" style="111" customWidth="1"/>
    <col min="16" max="16" width="8.85546875" style="111" customWidth="1"/>
    <col min="17" max="17" width="8.5703125" style="111" customWidth="1"/>
    <col min="18" max="18" width="15.85546875" style="111" customWidth="1"/>
    <col min="19" max="16384" width="11.42578125" style="111"/>
  </cols>
  <sheetData>
    <row r="1" spans="1:22" ht="7.9" customHeight="1"/>
    <row r="2" spans="1:22" ht="37.5" customHeight="1"/>
    <row r="3" spans="1:22" ht="13.5" customHeight="1">
      <c r="I3" s="166"/>
    </row>
    <row r="4" spans="1:22">
      <c r="A4" s="115" t="s">
        <v>47</v>
      </c>
      <c r="I4" s="166"/>
      <c r="T4" s="166"/>
    </row>
    <row r="5" spans="1:22">
      <c r="A5" s="115"/>
      <c r="T5" s="189"/>
    </row>
    <row r="6" spans="1:22">
      <c r="A6" s="273" t="s">
        <v>80</v>
      </c>
      <c r="B6" s="110"/>
      <c r="C6" s="110"/>
      <c r="D6" s="110"/>
      <c r="E6" s="110"/>
      <c r="I6" s="180"/>
      <c r="T6" s="189"/>
      <c r="U6" s="189"/>
      <c r="V6" s="189"/>
    </row>
    <row r="7" spans="1:22">
      <c r="A7" s="109"/>
      <c r="B7" s="110"/>
      <c r="C7" s="110"/>
      <c r="D7" s="110"/>
      <c r="E7" s="110"/>
      <c r="N7" s="284"/>
      <c r="O7" s="229"/>
      <c r="P7" s="229"/>
    </row>
    <row r="8" spans="1:22" s="125" customFormat="1" ht="53.25" customHeight="1">
      <c r="A8" s="548" t="s">
        <v>51</v>
      </c>
      <c r="B8" s="550" t="s">
        <v>81</v>
      </c>
      <c r="C8" s="551"/>
      <c r="D8" s="551"/>
      <c r="E8" s="552"/>
      <c r="F8" s="542" t="s">
        <v>82</v>
      </c>
      <c r="G8" s="553"/>
      <c r="H8" s="553"/>
      <c r="I8" s="554"/>
      <c r="J8" s="550" t="s">
        <v>83</v>
      </c>
      <c r="K8" s="551"/>
      <c r="L8" s="551"/>
      <c r="M8" s="552"/>
      <c r="N8" s="534" t="s">
        <v>246</v>
      </c>
      <c r="O8" s="536"/>
      <c r="P8" s="542" t="s">
        <v>84</v>
      </c>
      <c r="Q8" s="543"/>
      <c r="R8" s="428" t="s">
        <v>247</v>
      </c>
    </row>
    <row r="9" spans="1:22" s="125" customFormat="1" ht="25.5" customHeight="1">
      <c r="A9" s="549"/>
      <c r="B9" s="275" t="s">
        <v>73</v>
      </c>
      <c r="C9" s="275" t="s">
        <v>74</v>
      </c>
      <c r="D9" s="544" t="s">
        <v>85</v>
      </c>
      <c r="E9" s="545"/>
      <c r="F9" s="275" t="s">
        <v>73</v>
      </c>
      <c r="G9" s="275" t="s">
        <v>74</v>
      </c>
      <c r="H9" s="544" t="s">
        <v>85</v>
      </c>
      <c r="I9" s="545"/>
      <c r="J9" s="275" t="s">
        <v>73</v>
      </c>
      <c r="K9" s="276" t="s">
        <v>74</v>
      </c>
      <c r="L9" s="546" t="s">
        <v>85</v>
      </c>
      <c r="M9" s="547"/>
      <c r="N9" s="230" t="s">
        <v>86</v>
      </c>
      <c r="O9" s="230" t="s">
        <v>87</v>
      </c>
      <c r="P9" s="275" t="s">
        <v>74</v>
      </c>
      <c r="Q9" s="275" t="s">
        <v>76</v>
      </c>
      <c r="R9" s="429" t="s">
        <v>76</v>
      </c>
    </row>
    <row r="10" spans="1:22" s="125" customFormat="1">
      <c r="K10" s="131"/>
      <c r="L10" s="131"/>
      <c r="M10" s="131"/>
      <c r="N10" s="231"/>
      <c r="O10" s="231"/>
      <c r="R10" s="126"/>
    </row>
    <row r="11" spans="1:22" s="131" customFormat="1" ht="12">
      <c r="A11" s="220" t="s">
        <v>88</v>
      </c>
      <c r="B11" s="221">
        <v>2106</v>
      </c>
      <c r="C11" s="132">
        <v>2359</v>
      </c>
      <c r="D11" s="132">
        <v>894</v>
      </c>
      <c r="E11" s="132"/>
      <c r="F11" s="132">
        <v>283</v>
      </c>
      <c r="G11" s="132">
        <v>198</v>
      </c>
      <c r="H11" s="132">
        <v>67</v>
      </c>
      <c r="I11" s="132"/>
      <c r="J11" s="132">
        <v>243019</v>
      </c>
      <c r="K11" s="132">
        <v>168495</v>
      </c>
      <c r="L11" s="132">
        <v>20589</v>
      </c>
      <c r="M11" s="132"/>
      <c r="N11" s="233">
        <v>-30.665915010760486</v>
      </c>
      <c r="O11" s="233">
        <v>-87.780646309979531</v>
      </c>
      <c r="P11" s="222" t="s">
        <v>89</v>
      </c>
      <c r="Q11" s="222" t="s">
        <v>89</v>
      </c>
      <c r="R11" s="222" t="s">
        <v>89</v>
      </c>
      <c r="T11" s="259"/>
      <c r="U11" s="259"/>
      <c r="V11" s="258"/>
    </row>
    <row r="12" spans="1:22" s="131" customFormat="1">
      <c r="A12" s="220" t="s">
        <v>90</v>
      </c>
      <c r="B12" s="221">
        <v>956</v>
      </c>
      <c r="C12" s="132">
        <v>931</v>
      </c>
      <c r="D12" s="132">
        <v>328</v>
      </c>
      <c r="E12" s="132"/>
      <c r="F12" s="132">
        <v>808</v>
      </c>
      <c r="G12" s="132">
        <v>590</v>
      </c>
      <c r="H12" s="132">
        <v>197</v>
      </c>
      <c r="I12" s="132"/>
      <c r="J12" s="132">
        <v>162602</v>
      </c>
      <c r="K12" s="132">
        <v>108326</v>
      </c>
      <c r="L12" s="132">
        <v>18786</v>
      </c>
      <c r="M12" s="132"/>
      <c r="N12" s="233">
        <v>-33.379663226774582</v>
      </c>
      <c r="O12" s="233">
        <v>-82.657902996510529</v>
      </c>
      <c r="P12" s="222">
        <v>9</v>
      </c>
      <c r="Q12" s="222">
        <v>6893</v>
      </c>
      <c r="R12" s="222">
        <v>1730</v>
      </c>
      <c r="S12" s="126"/>
      <c r="T12" s="259"/>
      <c r="U12" s="259"/>
    </row>
    <row r="13" spans="1:22" s="131" customFormat="1" ht="12">
      <c r="A13" s="220" t="s">
        <v>91</v>
      </c>
      <c r="B13" s="221">
        <v>1899</v>
      </c>
      <c r="C13" s="132">
        <v>1696</v>
      </c>
      <c r="D13" s="222" t="s">
        <v>89</v>
      </c>
      <c r="E13" s="132" t="s">
        <v>92</v>
      </c>
      <c r="F13" s="132">
        <v>270</v>
      </c>
      <c r="G13" s="132">
        <v>229</v>
      </c>
      <c r="H13" s="222" t="s">
        <v>89</v>
      </c>
      <c r="I13" s="132" t="s">
        <v>92</v>
      </c>
      <c r="J13" s="132">
        <v>466934</v>
      </c>
      <c r="K13" s="132">
        <v>398274</v>
      </c>
      <c r="L13" s="222" t="s">
        <v>89</v>
      </c>
      <c r="M13" s="132" t="s">
        <v>92</v>
      </c>
      <c r="N13" s="233">
        <v>-14.704433603035966</v>
      </c>
      <c r="O13" s="233" t="s">
        <v>89</v>
      </c>
      <c r="P13" s="222" t="s">
        <v>89</v>
      </c>
      <c r="Q13" s="222">
        <v>1</v>
      </c>
      <c r="R13" s="222" t="s">
        <v>89</v>
      </c>
      <c r="T13" s="259"/>
      <c r="U13" s="259"/>
    </row>
    <row r="14" spans="1:22" s="131" customFormat="1" ht="12">
      <c r="A14" s="220" t="s">
        <v>268</v>
      </c>
      <c r="B14" s="221">
        <v>738</v>
      </c>
      <c r="C14" s="132">
        <v>781</v>
      </c>
      <c r="D14" s="132">
        <v>453</v>
      </c>
      <c r="E14" s="132"/>
      <c r="F14" s="132">
        <v>453</v>
      </c>
      <c r="G14" s="132">
        <v>451</v>
      </c>
      <c r="H14" s="132">
        <v>162</v>
      </c>
      <c r="I14" s="132"/>
      <c r="J14" s="132">
        <v>65245</v>
      </c>
      <c r="K14" s="132">
        <v>72954</v>
      </c>
      <c r="L14" s="132">
        <v>15177</v>
      </c>
      <c r="M14" s="132"/>
      <c r="N14" s="233">
        <v>11.815464786573699</v>
      </c>
      <c r="O14" s="233">
        <v>-79.196479973682045</v>
      </c>
      <c r="P14" s="222" t="s">
        <v>89</v>
      </c>
      <c r="Q14" s="222">
        <v>37</v>
      </c>
      <c r="R14" s="222">
        <v>2012</v>
      </c>
      <c r="T14" s="259"/>
      <c r="U14" s="259"/>
    </row>
    <row r="15" spans="1:22" s="131" customFormat="1">
      <c r="A15" s="220" t="s">
        <v>93</v>
      </c>
      <c r="B15" s="221">
        <v>1155</v>
      </c>
      <c r="C15" s="132">
        <v>1246</v>
      </c>
      <c r="D15" s="223">
        <v>327</v>
      </c>
      <c r="E15" s="132"/>
      <c r="F15" s="132">
        <v>239</v>
      </c>
      <c r="G15" s="132">
        <v>152</v>
      </c>
      <c r="H15" s="132">
        <v>36</v>
      </c>
      <c r="I15" s="132"/>
      <c r="J15" s="132">
        <v>225393</v>
      </c>
      <c r="K15" s="132">
        <v>146642</v>
      </c>
      <c r="L15" s="222">
        <v>9791</v>
      </c>
      <c r="M15" s="132"/>
      <c r="N15" s="233">
        <v>-34.93941692954084</v>
      </c>
      <c r="O15" s="233">
        <v>-93.323195264658153</v>
      </c>
      <c r="P15" s="222" t="s">
        <v>89</v>
      </c>
      <c r="Q15" s="222" t="s">
        <v>89</v>
      </c>
      <c r="R15" s="222" t="s">
        <v>89</v>
      </c>
      <c r="T15" s="259"/>
      <c r="U15" s="259"/>
    </row>
    <row r="16" spans="1:22" s="131" customFormat="1" ht="12">
      <c r="A16" s="268" t="s">
        <v>94</v>
      </c>
      <c r="B16" s="221">
        <v>514</v>
      </c>
      <c r="C16" s="132">
        <v>974</v>
      </c>
      <c r="D16" s="222" t="s">
        <v>89</v>
      </c>
      <c r="E16" s="224" t="s">
        <v>95</v>
      </c>
      <c r="F16" s="132">
        <v>416</v>
      </c>
      <c r="G16" s="132">
        <v>326</v>
      </c>
      <c r="H16" s="222" t="s">
        <v>89</v>
      </c>
      <c r="I16" s="224" t="s">
        <v>95</v>
      </c>
      <c r="J16" s="132">
        <v>78919</v>
      </c>
      <c r="K16" s="132">
        <v>86028</v>
      </c>
      <c r="L16" s="222" t="s">
        <v>89</v>
      </c>
      <c r="M16" s="224" t="s">
        <v>95</v>
      </c>
      <c r="N16" s="233">
        <v>9.0079701972908879</v>
      </c>
      <c r="O16" s="233" t="s">
        <v>89</v>
      </c>
      <c r="P16" s="222" t="s">
        <v>89</v>
      </c>
      <c r="Q16" s="222" t="s">
        <v>89</v>
      </c>
      <c r="R16" s="222" t="s">
        <v>89</v>
      </c>
      <c r="T16" s="259"/>
      <c r="U16" s="259"/>
    </row>
    <row r="17" spans="1:21" s="131" customFormat="1" ht="12">
      <c r="A17" s="268" t="s">
        <v>96</v>
      </c>
      <c r="B17" s="221">
        <v>4219</v>
      </c>
      <c r="C17" s="132">
        <v>4475</v>
      </c>
      <c r="D17" s="132">
        <v>1374</v>
      </c>
      <c r="E17" s="132" t="s">
        <v>75</v>
      </c>
      <c r="F17" s="132">
        <v>92</v>
      </c>
      <c r="G17" s="132">
        <v>64</v>
      </c>
      <c r="H17" s="132">
        <v>19</v>
      </c>
      <c r="I17" s="132" t="s">
        <v>75</v>
      </c>
      <c r="J17" s="132">
        <v>117294</v>
      </c>
      <c r="K17" s="132">
        <v>75919</v>
      </c>
      <c r="L17" s="132">
        <v>7207</v>
      </c>
      <c r="M17" s="132" t="s">
        <v>75</v>
      </c>
      <c r="N17" s="233">
        <v>-35.274609101914848</v>
      </c>
      <c r="O17" s="233">
        <v>-90.506987710586287</v>
      </c>
      <c r="P17" s="222">
        <v>1</v>
      </c>
      <c r="Q17" s="222" t="s">
        <v>89</v>
      </c>
      <c r="R17" s="222" t="s">
        <v>89</v>
      </c>
      <c r="T17" s="259"/>
      <c r="U17" s="259"/>
    </row>
    <row r="18" spans="1:21" s="131" customFormat="1" ht="12">
      <c r="A18" s="220" t="s">
        <v>97</v>
      </c>
      <c r="B18" s="221">
        <v>4524</v>
      </c>
      <c r="C18" s="132">
        <v>4593</v>
      </c>
      <c r="D18" s="132">
        <v>1535</v>
      </c>
      <c r="E18" s="132"/>
      <c r="F18" s="132">
        <v>296</v>
      </c>
      <c r="G18" s="132">
        <v>189</v>
      </c>
      <c r="H18" s="132">
        <v>48</v>
      </c>
      <c r="I18" s="132"/>
      <c r="J18" s="132">
        <v>236519</v>
      </c>
      <c r="K18" s="132">
        <v>148063</v>
      </c>
      <c r="L18" s="132">
        <v>18050</v>
      </c>
      <c r="M18" s="132"/>
      <c r="N18" s="233">
        <v>-37.399109585276449</v>
      </c>
      <c r="O18" s="233">
        <v>-87.809243362622666</v>
      </c>
      <c r="P18" s="222" t="s">
        <v>89</v>
      </c>
      <c r="Q18" s="222" t="s">
        <v>89</v>
      </c>
      <c r="R18" s="222" t="s">
        <v>89</v>
      </c>
      <c r="T18" s="259"/>
      <c r="U18" s="259"/>
    </row>
    <row r="19" spans="1:21" s="131" customFormat="1" ht="12">
      <c r="A19" s="220" t="s">
        <v>98</v>
      </c>
      <c r="B19" s="221">
        <v>850</v>
      </c>
      <c r="C19" s="132">
        <v>1001</v>
      </c>
      <c r="D19" s="132">
        <v>139</v>
      </c>
      <c r="E19" s="132"/>
      <c r="F19" s="132">
        <v>410</v>
      </c>
      <c r="G19" s="132">
        <v>284</v>
      </c>
      <c r="H19" s="132">
        <v>165</v>
      </c>
      <c r="I19" s="132"/>
      <c r="J19" s="132">
        <v>79482</v>
      </c>
      <c r="K19" s="132">
        <v>44457</v>
      </c>
      <c r="L19" s="132">
        <v>4546</v>
      </c>
      <c r="M19" s="132"/>
      <c r="N19" s="233">
        <v>-44.06658111270476</v>
      </c>
      <c r="O19" s="233">
        <v>-89.774388735182313</v>
      </c>
      <c r="P19" s="222">
        <v>4</v>
      </c>
      <c r="Q19" s="222">
        <v>48</v>
      </c>
      <c r="R19" s="222">
        <v>1482</v>
      </c>
      <c r="T19" s="259"/>
      <c r="U19" s="259"/>
    </row>
    <row r="20" spans="1:21" s="131" customFormat="1" ht="12">
      <c r="A20" s="220" t="s">
        <v>99</v>
      </c>
      <c r="B20" s="221">
        <v>679</v>
      </c>
      <c r="C20" s="132">
        <v>745</v>
      </c>
      <c r="D20" s="132">
        <v>171</v>
      </c>
      <c r="E20" s="132"/>
      <c r="F20" s="132">
        <v>570</v>
      </c>
      <c r="G20" s="132">
        <v>369</v>
      </c>
      <c r="H20" s="132">
        <v>28</v>
      </c>
      <c r="I20" s="132"/>
      <c r="J20" s="132">
        <v>124814</v>
      </c>
      <c r="K20" s="132">
        <v>73540</v>
      </c>
      <c r="L20" s="132">
        <v>4561</v>
      </c>
      <c r="M20" s="132"/>
      <c r="N20" s="233">
        <v>-41.080327527360716</v>
      </c>
      <c r="O20" s="233">
        <v>-93.797933097633944</v>
      </c>
      <c r="P20" s="222" t="s">
        <v>89</v>
      </c>
      <c r="Q20" s="222">
        <v>29</v>
      </c>
      <c r="R20" s="222">
        <v>3049</v>
      </c>
      <c r="T20" s="259"/>
      <c r="U20" s="259"/>
    </row>
    <row r="21" spans="1:21" s="131" customFormat="1" ht="12">
      <c r="A21" s="236" t="s">
        <v>100</v>
      </c>
      <c r="B21" s="225">
        <v>17640</v>
      </c>
      <c r="C21" s="225">
        <v>18801</v>
      </c>
      <c r="D21" s="225">
        <v>5221</v>
      </c>
      <c r="E21" s="225"/>
      <c r="F21" s="225">
        <v>3837</v>
      </c>
      <c r="G21" s="225">
        <v>2852</v>
      </c>
      <c r="H21" s="225">
        <v>722</v>
      </c>
      <c r="I21" s="225"/>
      <c r="J21" s="225">
        <v>1800221</v>
      </c>
      <c r="K21" s="225">
        <v>1322698</v>
      </c>
      <c r="L21" s="225">
        <v>98707</v>
      </c>
      <c r="M21" s="225"/>
      <c r="N21" s="234">
        <v>-26.525798776927942</v>
      </c>
      <c r="O21" s="234">
        <v>-92.53744996968318</v>
      </c>
      <c r="P21" s="226">
        <v>14</v>
      </c>
      <c r="Q21" s="226">
        <v>7008</v>
      </c>
      <c r="R21" s="226">
        <v>8273</v>
      </c>
      <c r="T21" s="259"/>
      <c r="U21" s="259"/>
    </row>
    <row r="22" spans="1:21" s="229" customFormat="1">
      <c r="A22" s="227"/>
      <c r="B22" s="228"/>
      <c r="C22" s="228"/>
      <c r="D22" s="228"/>
      <c r="E22" s="228"/>
    </row>
    <row r="23" spans="1:21" s="125" customFormat="1" ht="36" customHeight="1">
      <c r="A23" s="533" t="s">
        <v>51</v>
      </c>
      <c r="B23" s="534" t="s">
        <v>101</v>
      </c>
      <c r="C23" s="535"/>
      <c r="D23" s="535"/>
      <c r="E23" s="536"/>
      <c r="F23" s="534" t="s">
        <v>102</v>
      </c>
      <c r="G23" s="535"/>
      <c r="H23" s="535"/>
      <c r="I23" s="535"/>
      <c r="J23" s="537"/>
      <c r="K23" s="537"/>
      <c r="L23" s="537"/>
      <c r="M23" s="537"/>
      <c r="N23" s="426"/>
      <c r="O23" s="426"/>
      <c r="P23" s="128"/>
      <c r="Q23" s="128"/>
    </row>
    <row r="24" spans="1:21" s="125" customFormat="1">
      <c r="A24" s="533"/>
      <c r="B24" s="277" t="s">
        <v>73</v>
      </c>
      <c r="C24" s="277" t="s">
        <v>74</v>
      </c>
      <c r="D24" s="538" t="s">
        <v>85</v>
      </c>
      <c r="E24" s="539"/>
      <c r="F24" s="277" t="s">
        <v>73</v>
      </c>
      <c r="G24" s="277" t="s">
        <v>74</v>
      </c>
      <c r="H24" s="538" t="s">
        <v>85</v>
      </c>
      <c r="I24" s="540"/>
      <c r="J24" s="427"/>
      <c r="K24" s="427"/>
      <c r="L24" s="541"/>
      <c r="M24" s="541"/>
      <c r="N24" s="427"/>
      <c r="O24" s="427"/>
      <c r="P24" s="128"/>
      <c r="Q24" s="128"/>
    </row>
    <row r="25" spans="1:21" s="125" customFormat="1" ht="12">
      <c r="A25" s="130"/>
      <c r="B25" s="131"/>
      <c r="C25" s="131"/>
      <c r="D25" s="131"/>
      <c r="E25" s="131"/>
      <c r="F25" s="204"/>
      <c r="G25" s="205"/>
      <c r="H25" s="205"/>
      <c r="I25" s="132"/>
      <c r="J25" s="181"/>
      <c r="K25" s="181"/>
      <c r="L25" s="181"/>
      <c r="M25" s="181"/>
      <c r="N25" s="181"/>
      <c r="O25" s="181"/>
      <c r="P25" s="128"/>
      <c r="Q25" s="128"/>
    </row>
    <row r="26" spans="1:21" s="125" customFormat="1" ht="12">
      <c r="A26" s="127" t="s">
        <v>88</v>
      </c>
      <c r="B26" s="133">
        <v>858.72438162544165</v>
      </c>
      <c r="C26" s="133">
        <v>850.9848484848485</v>
      </c>
      <c r="D26" s="133">
        <v>307.29850746268659</v>
      </c>
      <c r="E26" s="133"/>
      <c r="F26" s="134">
        <v>64.728807500922912</v>
      </c>
      <c r="G26" s="134">
        <v>44.783247963564229</v>
      </c>
      <c r="H26" s="232">
        <v>5.466954782184775</v>
      </c>
      <c r="I26" s="134"/>
      <c r="J26" s="183"/>
      <c r="K26" s="183"/>
      <c r="L26" s="183"/>
      <c r="M26" s="182"/>
      <c r="N26" s="182"/>
      <c r="O26" s="182"/>
      <c r="P26" s="128"/>
      <c r="Q26" s="128"/>
    </row>
    <row r="27" spans="1:21" s="125" customFormat="1" ht="12">
      <c r="A27" s="127" t="s">
        <v>90</v>
      </c>
      <c r="B27" s="133">
        <v>201.240099009901</v>
      </c>
      <c r="C27" s="133">
        <v>183.60338983050846</v>
      </c>
      <c r="D27" s="133">
        <v>95.360406091370564</v>
      </c>
      <c r="F27" s="134">
        <v>43.309508957180583</v>
      </c>
      <c r="G27" s="134">
        <v>28.791300150752594</v>
      </c>
      <c r="H27" s="232">
        <v>4.9882079041295437</v>
      </c>
      <c r="I27" s="134"/>
      <c r="J27" s="183"/>
      <c r="K27" s="183"/>
      <c r="L27" s="183"/>
      <c r="M27" s="182"/>
      <c r="N27" s="182"/>
      <c r="O27" s="182"/>
      <c r="P27" s="128"/>
      <c r="Q27" s="128"/>
    </row>
    <row r="28" spans="1:21" s="125" customFormat="1" ht="12">
      <c r="A28" s="127" t="s">
        <v>91</v>
      </c>
      <c r="B28" s="135">
        <v>1729.3851851851853</v>
      </c>
      <c r="C28" s="136">
        <v>1739.1877729257642</v>
      </c>
      <c r="D28" s="133" t="s">
        <v>89</v>
      </c>
      <c r="E28" s="128" t="s">
        <v>92</v>
      </c>
      <c r="F28" s="134">
        <v>124.36920982160217</v>
      </c>
      <c r="G28" s="134">
        <v>105.85479272049959</v>
      </c>
      <c r="H28" s="232" t="s">
        <v>89</v>
      </c>
      <c r="I28" s="134" t="s">
        <v>92</v>
      </c>
      <c r="J28" s="183"/>
      <c r="K28" s="183"/>
      <c r="L28" s="184"/>
      <c r="M28" s="185"/>
      <c r="N28" s="185"/>
      <c r="O28" s="185"/>
      <c r="P28" s="128"/>
      <c r="Q28" s="128"/>
    </row>
    <row r="29" spans="1:21" s="125" customFormat="1" ht="12">
      <c r="A29" s="127" t="s">
        <v>268</v>
      </c>
      <c r="B29" s="135">
        <v>144.02869757174392</v>
      </c>
      <c r="C29" s="136">
        <v>161.76053215077604</v>
      </c>
      <c r="D29" s="133">
        <v>93.68518518518519</v>
      </c>
      <c r="E29" s="128"/>
      <c r="F29" s="134">
        <v>17.378192838410641</v>
      </c>
      <c r="G29" s="134">
        <v>19.389994195280956</v>
      </c>
      <c r="H29" s="232">
        <v>4.0299175641953626</v>
      </c>
      <c r="I29" s="134"/>
      <c r="J29" s="183"/>
      <c r="K29" s="183"/>
      <c r="L29" s="183"/>
      <c r="M29" s="185"/>
      <c r="N29" s="185"/>
      <c r="O29" s="185"/>
      <c r="P29" s="128"/>
      <c r="Q29" s="128"/>
    </row>
    <row r="30" spans="1:21" s="125" customFormat="1" ht="12">
      <c r="A30" s="127" t="s">
        <v>93</v>
      </c>
      <c r="B30" s="135">
        <v>943.06694560669462</v>
      </c>
      <c r="C30" s="136">
        <v>964.75</v>
      </c>
      <c r="D30" s="133">
        <v>271.97222222222223</v>
      </c>
      <c r="F30" s="134">
        <v>60.034071858807408</v>
      </c>
      <c r="G30" s="134">
        <v>38.975073728436954</v>
      </c>
      <c r="H30" s="232">
        <v>2.5997840726781836</v>
      </c>
      <c r="I30" s="134"/>
      <c r="J30" s="183"/>
      <c r="K30" s="183"/>
      <c r="L30" s="183"/>
      <c r="M30" s="185"/>
      <c r="N30" s="185"/>
      <c r="O30" s="185"/>
      <c r="P30" s="128"/>
      <c r="Q30" s="128"/>
    </row>
    <row r="31" spans="1:21" s="125" customFormat="1" ht="12">
      <c r="A31" s="269" t="s">
        <v>94</v>
      </c>
      <c r="B31" s="135">
        <v>189.70913461538461</v>
      </c>
      <c r="C31" s="136">
        <v>263.88957055214723</v>
      </c>
      <c r="D31" s="133" t="s">
        <v>89</v>
      </c>
      <c r="E31" s="129" t="s">
        <v>95</v>
      </c>
      <c r="F31" s="134">
        <v>21.020301948264684</v>
      </c>
      <c r="G31" s="134">
        <v>22.864852107240591</v>
      </c>
      <c r="H31" s="232" t="s">
        <v>89</v>
      </c>
      <c r="I31" s="134" t="s">
        <v>95</v>
      </c>
      <c r="J31" s="183"/>
      <c r="K31" s="183"/>
      <c r="L31" s="184"/>
      <c r="M31" s="185"/>
      <c r="N31" s="185"/>
      <c r="O31" s="185"/>
      <c r="P31" s="128"/>
      <c r="Q31" s="128"/>
    </row>
    <row r="32" spans="1:21" s="125" customFormat="1" ht="12">
      <c r="A32" s="269" t="s">
        <v>96</v>
      </c>
      <c r="B32" s="135">
        <v>1274.9347826086957</v>
      </c>
      <c r="C32" s="136">
        <v>1186.234375</v>
      </c>
      <c r="D32" s="133">
        <v>379.31578947368422</v>
      </c>
      <c r="E32" s="136" t="s">
        <v>75</v>
      </c>
      <c r="F32" s="134">
        <v>31.241593237620318</v>
      </c>
      <c r="G32" s="134">
        <v>20.178043278114085</v>
      </c>
      <c r="H32" s="232">
        <v>1.9136598725147249</v>
      </c>
      <c r="I32" s="134" t="s">
        <v>75</v>
      </c>
      <c r="J32" s="183"/>
      <c r="K32" s="183"/>
      <c r="L32" s="183"/>
      <c r="M32" s="182"/>
      <c r="N32" s="182"/>
      <c r="O32" s="182"/>
      <c r="P32" s="128"/>
      <c r="Q32" s="128"/>
    </row>
    <row r="33" spans="1:17" s="125" customFormat="1" ht="12">
      <c r="A33" s="127" t="s">
        <v>97</v>
      </c>
      <c r="B33" s="135">
        <v>799.05067567567562</v>
      </c>
      <c r="C33" s="136">
        <v>783.40211640211635</v>
      </c>
      <c r="D33" s="133">
        <v>376.04166666666669</v>
      </c>
      <c r="E33" s="136"/>
      <c r="F33" s="134">
        <v>62.997513862334984</v>
      </c>
      <c r="G33" s="134">
        <v>39.352752563750911</v>
      </c>
      <c r="H33" s="232">
        <v>4.7927793393771037</v>
      </c>
      <c r="I33" s="134"/>
      <c r="J33" s="183"/>
      <c r="K33" s="183"/>
      <c r="L33" s="183"/>
      <c r="M33" s="182"/>
      <c r="N33" s="182"/>
      <c r="O33" s="182"/>
      <c r="P33" s="128"/>
      <c r="Q33" s="128"/>
    </row>
    <row r="34" spans="1:17" s="125" customFormat="1" ht="12">
      <c r="A34" s="127" t="s">
        <v>98</v>
      </c>
      <c r="B34" s="135">
        <v>193.85853658536584</v>
      </c>
      <c r="C34" s="136">
        <v>156.53873239436621</v>
      </c>
      <c r="D34" s="133">
        <v>27.551515151515151</v>
      </c>
      <c r="E34" s="136"/>
      <c r="F34" s="134">
        <v>21.170258612653146</v>
      </c>
      <c r="G34" s="134">
        <v>11.815952133393719</v>
      </c>
      <c r="H34" s="232">
        <v>1.2070900208758069</v>
      </c>
      <c r="I34" s="134"/>
      <c r="J34" s="183"/>
      <c r="K34" s="183"/>
      <c r="L34" s="183"/>
      <c r="M34" s="182"/>
      <c r="N34" s="182"/>
      <c r="O34" s="182"/>
      <c r="P34" s="128"/>
      <c r="Q34" s="128"/>
    </row>
    <row r="35" spans="1:17" s="125" customFormat="1" ht="12">
      <c r="A35" s="127" t="s">
        <v>99</v>
      </c>
      <c r="B35" s="135">
        <v>218.97192982456141</v>
      </c>
      <c r="C35" s="136">
        <v>199.29539295392954</v>
      </c>
      <c r="D35" s="133">
        <v>162.89285714285714</v>
      </c>
      <c r="E35" s="137"/>
      <c r="F35" s="134">
        <v>33.244566801032811</v>
      </c>
      <c r="G35" s="134">
        <v>19.545743524974114</v>
      </c>
      <c r="H35" s="232">
        <v>1.2110729399944027</v>
      </c>
      <c r="I35" s="138"/>
      <c r="J35" s="183"/>
      <c r="K35" s="183"/>
      <c r="L35" s="183"/>
      <c r="M35" s="186"/>
      <c r="N35" s="186"/>
      <c r="O35" s="186"/>
      <c r="P35" s="128"/>
      <c r="Q35" s="128"/>
    </row>
    <row r="36" spans="1:17" s="125" customFormat="1" ht="12">
      <c r="A36" s="139" t="s">
        <v>100</v>
      </c>
      <c r="B36" s="140">
        <v>469.17409434453998</v>
      </c>
      <c r="C36" s="137">
        <v>463.77910238429172</v>
      </c>
      <c r="D36" s="141">
        <v>136.71329639889197</v>
      </c>
      <c r="E36" s="142"/>
      <c r="F36" s="138">
        <v>479.49402543882968</v>
      </c>
      <c r="G36" s="138">
        <v>351.55175236600775</v>
      </c>
      <c r="H36" s="235">
        <v>26.209466495949904</v>
      </c>
      <c r="I36" s="135"/>
      <c r="J36" s="187"/>
      <c r="K36" s="187"/>
      <c r="L36" s="187"/>
      <c r="M36" s="188"/>
      <c r="N36" s="188"/>
      <c r="O36" s="188"/>
      <c r="P36" s="128"/>
      <c r="Q36" s="128"/>
    </row>
    <row r="37" spans="1:17" s="125" customFormat="1" ht="12">
      <c r="A37" s="139"/>
      <c r="B37" s="140"/>
      <c r="C37" s="137"/>
      <c r="D37" s="141"/>
      <c r="E37" s="142"/>
      <c r="F37" s="138"/>
      <c r="G37" s="138"/>
      <c r="H37" s="235"/>
      <c r="I37" s="135"/>
      <c r="J37" s="143"/>
      <c r="K37" s="143"/>
      <c r="L37" s="143"/>
      <c r="M37" s="142"/>
      <c r="N37" s="142"/>
      <c r="O37" s="142"/>
      <c r="P37" s="128"/>
      <c r="Q37" s="128"/>
    </row>
    <row r="38" spans="1:17" s="125" customFormat="1" ht="12">
      <c r="A38" s="125" t="s">
        <v>1</v>
      </c>
    </row>
    <row r="39" spans="1:17" s="144" customFormat="1" ht="11.25">
      <c r="A39" s="144" t="s">
        <v>103</v>
      </c>
    </row>
    <row r="40" spans="1:17" s="144" customFormat="1" ht="11.25" customHeight="1">
      <c r="A40" s="531" t="s">
        <v>248</v>
      </c>
      <c r="B40" s="531"/>
      <c r="C40" s="531"/>
      <c r="D40" s="531"/>
      <c r="E40" s="531"/>
      <c r="F40" s="169"/>
      <c r="I40" s="179"/>
      <c r="J40" s="178"/>
      <c r="K40" s="178"/>
      <c r="L40" s="178"/>
      <c r="M40" s="178"/>
      <c r="N40" s="178"/>
      <c r="O40" s="178"/>
      <c r="P40" s="178"/>
      <c r="Q40" s="178"/>
    </row>
    <row r="41" spans="1:17" s="144" customFormat="1" ht="15.75" customHeight="1">
      <c r="A41" s="144" t="s">
        <v>104</v>
      </c>
    </row>
    <row r="42" spans="1:17" s="144" customFormat="1" ht="25.5" customHeight="1">
      <c r="A42" s="532" t="s">
        <v>105</v>
      </c>
      <c r="B42" s="532"/>
      <c r="C42" s="532"/>
      <c r="D42" s="532"/>
      <c r="E42" s="532"/>
      <c r="F42" s="532"/>
      <c r="G42" s="532"/>
      <c r="H42" s="532"/>
      <c r="I42" s="532"/>
      <c r="J42" s="532"/>
      <c r="K42" s="532"/>
      <c r="L42" s="425"/>
      <c r="M42" s="425"/>
      <c r="N42" s="425"/>
      <c r="O42" s="425"/>
    </row>
    <row r="43" spans="1:17" s="257" customFormat="1" ht="12">
      <c r="A43" s="433" t="s">
        <v>106</v>
      </c>
      <c r="J43" s="145"/>
      <c r="K43" s="146"/>
    </row>
    <row r="44" spans="1:17" s="257" customFormat="1" ht="12">
      <c r="A44" s="433" t="s">
        <v>107</v>
      </c>
    </row>
    <row r="45" spans="1:17" s="125" customFormat="1" ht="12">
      <c r="A45" s="147" t="s">
        <v>108</v>
      </c>
      <c r="F45" s="167"/>
      <c r="K45" s="190"/>
    </row>
    <row r="46" spans="1:17" s="125" customFormat="1" ht="12">
      <c r="A46" s="147" t="s">
        <v>109</v>
      </c>
    </row>
    <row r="47" spans="1:17" s="125" customFormat="1" ht="12">
      <c r="A47" s="191"/>
      <c r="B47" s="192"/>
      <c r="F47" s="167"/>
      <c r="N47" s="190"/>
    </row>
    <row r="48" spans="1:17" s="431" customFormat="1" ht="11.25" customHeight="1">
      <c r="A48" s="193"/>
      <c r="B48" s="193"/>
      <c r="C48" s="193"/>
      <c r="D48" s="193"/>
      <c r="E48" s="193"/>
      <c r="F48" s="217"/>
      <c r="G48" s="217"/>
      <c r="H48" s="217"/>
      <c r="I48" s="217"/>
      <c r="J48" s="217"/>
    </row>
    <row r="49" spans="1:9" s="431" customFormat="1" ht="11.25">
      <c r="A49" s="121" t="s">
        <v>48</v>
      </c>
      <c r="B49" s="114"/>
      <c r="C49" s="114"/>
      <c r="D49" s="114"/>
      <c r="E49" s="114"/>
      <c r="F49" s="114"/>
      <c r="G49" s="114"/>
      <c r="H49" s="114"/>
      <c r="I49" s="114"/>
    </row>
    <row r="50" spans="1:9" s="431" customFormat="1" ht="11.25">
      <c r="A50" s="122"/>
      <c r="B50" s="122"/>
      <c r="C50" s="122"/>
      <c r="D50" s="122"/>
      <c r="E50" s="122"/>
      <c r="F50" s="122"/>
      <c r="G50" s="122"/>
      <c r="H50" s="114"/>
      <c r="I50" s="114"/>
    </row>
    <row r="51" spans="1:9">
      <c r="A51" s="113"/>
    </row>
    <row r="55" spans="1:9">
      <c r="A55" s="108" t="s">
        <v>0</v>
      </c>
    </row>
    <row r="57" spans="1:9">
      <c r="A57" s="108"/>
    </row>
    <row r="61" spans="1:9">
      <c r="A61" s="112"/>
    </row>
  </sheetData>
  <mergeCells count="18">
    <mergeCell ref="P8:Q8"/>
    <mergeCell ref="D9:E9"/>
    <mergeCell ref="H9:I9"/>
    <mergeCell ref="L9:M9"/>
    <mergeCell ref="A8:A9"/>
    <mergeCell ref="B8:E8"/>
    <mergeCell ref="F8:I8"/>
    <mergeCell ref="J8:M8"/>
    <mergeCell ref="N8:O8"/>
    <mergeCell ref="A40:E40"/>
    <mergeCell ref="A42:K42"/>
    <mergeCell ref="A23:A24"/>
    <mergeCell ref="B23:E23"/>
    <mergeCell ref="F23:I23"/>
    <mergeCell ref="J23:M23"/>
    <mergeCell ref="D24:E24"/>
    <mergeCell ref="H24:I24"/>
    <mergeCell ref="L24:M24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7E51-109E-4BFE-9FED-A0D07C2C32F8}">
  <sheetPr>
    <tabColor rgb="FF937785"/>
  </sheetPr>
  <dimension ref="A1:N53"/>
  <sheetViews>
    <sheetView topLeftCell="A13" workbookViewId="0">
      <selection activeCell="A47" sqref="A47"/>
    </sheetView>
  </sheetViews>
  <sheetFormatPr baseColWidth="10" defaultColWidth="11.42578125" defaultRowHeight="12.75"/>
  <cols>
    <col min="1" max="1" width="35.28515625" style="111" customWidth="1"/>
    <col min="2" max="2" width="10.140625" style="111" customWidth="1"/>
    <col min="3" max="3" width="8.140625" style="111" customWidth="1"/>
    <col min="4" max="4" width="9.140625" style="111" customWidth="1"/>
    <col min="5" max="5" width="8.7109375" style="111" customWidth="1"/>
    <col min="6" max="6" width="9.5703125" style="111" customWidth="1"/>
    <col min="7" max="7" width="9.85546875" style="111" customWidth="1"/>
    <col min="8" max="8" width="12.85546875" style="111" customWidth="1"/>
    <col min="9" max="9" width="10.28515625" style="111" customWidth="1"/>
    <col min="10" max="10" width="15.28515625" style="111" customWidth="1"/>
    <col min="11" max="11" width="12.140625" style="111" customWidth="1"/>
    <col min="12" max="12" width="11.5703125" style="111" customWidth="1"/>
    <col min="13" max="16384" width="11.42578125" style="111"/>
  </cols>
  <sheetData>
    <row r="1" spans="1:13" ht="7.9" customHeight="1"/>
    <row r="2" spans="1:13" ht="37.9" customHeight="1"/>
    <row r="3" spans="1:13" ht="13.5" customHeight="1"/>
    <row r="4" spans="1:13">
      <c r="A4" s="115" t="s">
        <v>47</v>
      </c>
    </row>
    <row r="5" spans="1:13">
      <c r="A5" s="115"/>
      <c r="L5" s="166"/>
    </row>
    <row r="6" spans="1:13" s="195" customFormat="1" ht="19.5" customHeight="1">
      <c r="A6" s="438" t="s">
        <v>249</v>
      </c>
    </row>
    <row r="7" spans="1:13" s="107" customFormat="1"/>
    <row r="8" spans="1:13" s="107" customFormat="1">
      <c r="A8" s="556" t="s">
        <v>110</v>
      </c>
      <c r="B8" s="558" t="s">
        <v>111</v>
      </c>
      <c r="C8" s="558"/>
      <c r="D8" s="558"/>
      <c r="E8" s="558"/>
      <c r="F8" s="558"/>
      <c r="G8" s="558"/>
      <c r="H8" s="558"/>
      <c r="I8" s="558"/>
      <c r="J8" s="558"/>
      <c r="K8" s="559" t="s">
        <v>250</v>
      </c>
      <c r="M8" s="116"/>
    </row>
    <row r="9" spans="1:13" s="107" customFormat="1" ht="57.75" customHeight="1">
      <c r="A9" s="557"/>
      <c r="B9" s="203" t="s">
        <v>112</v>
      </c>
      <c r="C9" s="203" t="s">
        <v>113</v>
      </c>
      <c r="D9" s="203" t="s">
        <v>114</v>
      </c>
      <c r="E9" s="203" t="s">
        <v>115</v>
      </c>
      <c r="F9" s="203" t="s">
        <v>116</v>
      </c>
      <c r="G9" s="203" t="s">
        <v>117</v>
      </c>
      <c r="H9" s="203" t="s">
        <v>118</v>
      </c>
      <c r="I9" s="203" t="s">
        <v>251</v>
      </c>
      <c r="J9" s="203" t="s">
        <v>119</v>
      </c>
      <c r="K9" s="560"/>
      <c r="M9" s="117"/>
    </row>
    <row r="10" spans="1:13" s="107" customFormat="1" ht="15" customHeight="1">
      <c r="A10" s="151"/>
      <c r="B10" s="152"/>
      <c r="C10" s="152"/>
      <c r="D10" s="152"/>
      <c r="E10" s="152"/>
      <c r="F10" s="152"/>
      <c r="G10" s="152"/>
      <c r="H10" s="152"/>
      <c r="I10" s="152"/>
      <c r="J10" s="152"/>
      <c r="K10" s="118"/>
    </row>
    <row r="11" spans="1:13" s="107" customFormat="1">
      <c r="A11" s="153" t="s">
        <v>88</v>
      </c>
      <c r="B11" s="281">
        <v>48</v>
      </c>
      <c r="C11" s="281" t="s">
        <v>89</v>
      </c>
      <c r="D11" s="281" t="s">
        <v>89</v>
      </c>
      <c r="E11" s="281" t="s">
        <v>89</v>
      </c>
      <c r="F11" s="281" t="s">
        <v>89</v>
      </c>
      <c r="G11" s="281">
        <v>10</v>
      </c>
      <c r="H11" s="281">
        <v>9</v>
      </c>
      <c r="I11" s="281" t="s">
        <v>89</v>
      </c>
      <c r="J11" s="281" t="s">
        <v>89</v>
      </c>
      <c r="K11" s="281">
        <v>67</v>
      </c>
    </row>
    <row r="12" spans="1:13" s="107" customFormat="1">
      <c r="A12" s="153" t="s">
        <v>120</v>
      </c>
      <c r="B12" s="281" t="s">
        <v>89</v>
      </c>
      <c r="C12" s="281" t="s">
        <v>89</v>
      </c>
      <c r="D12" s="281" t="s">
        <v>89</v>
      </c>
      <c r="E12" s="281" t="s">
        <v>89</v>
      </c>
      <c r="F12" s="281">
        <v>142</v>
      </c>
      <c r="G12" s="281">
        <v>28</v>
      </c>
      <c r="H12" s="281" t="s">
        <v>89</v>
      </c>
      <c r="I12" s="281">
        <v>17</v>
      </c>
      <c r="J12" s="281">
        <v>10</v>
      </c>
      <c r="K12" s="281">
        <v>197</v>
      </c>
    </row>
    <row r="13" spans="1:13" s="107" customFormat="1">
      <c r="A13" s="153" t="s">
        <v>252</v>
      </c>
      <c r="B13" s="281" t="s">
        <v>89</v>
      </c>
      <c r="C13" s="281" t="s">
        <v>89</v>
      </c>
      <c r="D13" s="281" t="s">
        <v>89</v>
      </c>
      <c r="E13" s="281" t="s">
        <v>89</v>
      </c>
      <c r="F13" s="281" t="s">
        <v>89</v>
      </c>
      <c r="G13" s="281" t="s">
        <v>89</v>
      </c>
      <c r="H13" s="281" t="s">
        <v>89</v>
      </c>
      <c r="I13" s="281" t="s">
        <v>89</v>
      </c>
      <c r="J13" s="281" t="s">
        <v>89</v>
      </c>
      <c r="K13" s="281" t="s">
        <v>89</v>
      </c>
    </row>
    <row r="14" spans="1:13" s="107" customFormat="1">
      <c r="A14" s="153" t="s">
        <v>121</v>
      </c>
      <c r="B14" s="281" t="s">
        <v>89</v>
      </c>
      <c r="C14" s="281">
        <v>33</v>
      </c>
      <c r="D14" s="281" t="s">
        <v>89</v>
      </c>
      <c r="E14" s="281">
        <v>7</v>
      </c>
      <c r="F14" s="281">
        <v>76</v>
      </c>
      <c r="G14" s="281" t="s">
        <v>89</v>
      </c>
      <c r="H14" s="281">
        <v>15</v>
      </c>
      <c r="I14" s="281">
        <v>26</v>
      </c>
      <c r="J14" s="281">
        <v>5</v>
      </c>
      <c r="K14" s="281">
        <v>162</v>
      </c>
    </row>
    <row r="15" spans="1:13" s="107" customFormat="1">
      <c r="A15" s="153" t="s">
        <v>122</v>
      </c>
      <c r="B15" s="281">
        <v>13</v>
      </c>
      <c r="C15" s="281" t="s">
        <v>89</v>
      </c>
      <c r="D15" s="281">
        <v>8</v>
      </c>
      <c r="E15" s="281" t="s">
        <v>89</v>
      </c>
      <c r="F15" s="281" t="s">
        <v>89</v>
      </c>
      <c r="G15" s="281">
        <v>2</v>
      </c>
      <c r="H15" s="281">
        <v>8</v>
      </c>
      <c r="I15" s="281">
        <v>5</v>
      </c>
      <c r="J15" s="281" t="s">
        <v>89</v>
      </c>
      <c r="K15" s="281">
        <v>36</v>
      </c>
    </row>
    <row r="16" spans="1:13" s="107" customFormat="1">
      <c r="A16" s="153" t="s">
        <v>253</v>
      </c>
      <c r="B16" s="281" t="s">
        <v>89</v>
      </c>
      <c r="C16" s="281" t="s">
        <v>89</v>
      </c>
      <c r="D16" s="281" t="s">
        <v>89</v>
      </c>
      <c r="E16" s="281" t="s">
        <v>89</v>
      </c>
      <c r="F16" s="281" t="s">
        <v>89</v>
      </c>
      <c r="G16" s="281" t="s">
        <v>89</v>
      </c>
      <c r="H16" s="281" t="s">
        <v>89</v>
      </c>
      <c r="I16" s="281" t="s">
        <v>89</v>
      </c>
      <c r="J16" s="281" t="s">
        <v>89</v>
      </c>
      <c r="K16" s="281" t="s">
        <v>89</v>
      </c>
    </row>
    <row r="17" spans="1:12" s="107" customFormat="1">
      <c r="A17" s="153" t="s">
        <v>124</v>
      </c>
      <c r="B17" s="281" t="s">
        <v>89</v>
      </c>
      <c r="C17" s="281">
        <v>19</v>
      </c>
      <c r="D17" s="281" t="s">
        <v>89</v>
      </c>
      <c r="E17" s="281" t="s">
        <v>89</v>
      </c>
      <c r="F17" s="281" t="s">
        <v>89</v>
      </c>
      <c r="G17" s="281" t="s">
        <v>89</v>
      </c>
      <c r="H17" s="281" t="s">
        <v>89</v>
      </c>
      <c r="I17" s="281" t="s">
        <v>89</v>
      </c>
      <c r="J17" s="281" t="s">
        <v>89</v>
      </c>
      <c r="K17" s="281">
        <v>19</v>
      </c>
    </row>
    <row r="18" spans="1:12" s="107" customFormat="1">
      <c r="A18" s="153" t="s">
        <v>97</v>
      </c>
      <c r="B18" s="281">
        <v>25</v>
      </c>
      <c r="C18" s="281" t="s">
        <v>89</v>
      </c>
      <c r="D18" s="281" t="s">
        <v>89</v>
      </c>
      <c r="E18" s="281" t="s">
        <v>89</v>
      </c>
      <c r="F18" s="281" t="s">
        <v>89</v>
      </c>
      <c r="G18" s="281">
        <v>3</v>
      </c>
      <c r="H18" s="281">
        <v>18</v>
      </c>
      <c r="I18" s="281">
        <v>2</v>
      </c>
      <c r="J18" s="281" t="s">
        <v>89</v>
      </c>
      <c r="K18" s="281">
        <v>48</v>
      </c>
    </row>
    <row r="19" spans="1:12" s="107" customFormat="1">
      <c r="A19" s="153" t="s">
        <v>98</v>
      </c>
      <c r="B19" s="281" t="s">
        <v>89</v>
      </c>
      <c r="C19" s="281" t="s">
        <v>89</v>
      </c>
      <c r="D19" s="281" t="s">
        <v>89</v>
      </c>
      <c r="E19" s="281" t="s">
        <v>89</v>
      </c>
      <c r="F19" s="281" t="s">
        <v>89</v>
      </c>
      <c r="G19" s="281">
        <v>84</v>
      </c>
      <c r="H19" s="281" t="s">
        <v>89</v>
      </c>
      <c r="I19" s="281">
        <v>81</v>
      </c>
      <c r="J19" s="281" t="s">
        <v>89</v>
      </c>
      <c r="K19" s="281">
        <v>165</v>
      </c>
    </row>
    <row r="20" spans="1:12" s="107" customFormat="1">
      <c r="A20" s="153" t="s">
        <v>125</v>
      </c>
      <c r="B20" s="281" t="s">
        <v>89</v>
      </c>
      <c r="C20" s="281" t="s">
        <v>89</v>
      </c>
      <c r="D20" s="281" t="s">
        <v>89</v>
      </c>
      <c r="E20" s="281" t="s">
        <v>89</v>
      </c>
      <c r="F20" s="281">
        <v>20</v>
      </c>
      <c r="G20" s="281" t="s">
        <v>89</v>
      </c>
      <c r="H20" s="281">
        <v>4</v>
      </c>
      <c r="I20" s="281">
        <v>2</v>
      </c>
      <c r="J20" s="281">
        <v>2</v>
      </c>
      <c r="K20" s="281">
        <v>28</v>
      </c>
    </row>
    <row r="21" spans="1:12" s="107" customFormat="1">
      <c r="A21" s="119" t="s">
        <v>126</v>
      </c>
      <c r="B21" s="237">
        <v>86</v>
      </c>
      <c r="C21" s="237">
        <v>52</v>
      </c>
      <c r="D21" s="237">
        <v>8</v>
      </c>
      <c r="E21" s="237">
        <v>7</v>
      </c>
      <c r="F21" s="237">
        <v>238</v>
      </c>
      <c r="G21" s="237">
        <v>127</v>
      </c>
      <c r="H21" s="237">
        <v>54</v>
      </c>
      <c r="I21" s="237">
        <v>133</v>
      </c>
      <c r="J21" s="237">
        <v>17</v>
      </c>
      <c r="K21" s="237">
        <v>722</v>
      </c>
    </row>
    <row r="22" spans="1:12" s="107" customFormat="1">
      <c r="A22" s="154"/>
      <c r="B22" s="148"/>
      <c r="C22" s="148"/>
      <c r="D22" s="148"/>
      <c r="E22" s="148"/>
      <c r="F22" s="148"/>
      <c r="G22" s="149"/>
      <c r="H22" s="148"/>
      <c r="I22" s="149"/>
      <c r="J22" s="148"/>
    </row>
    <row r="23" spans="1:12" s="107" customFormat="1"/>
    <row r="24" spans="1:12" s="107" customFormat="1" ht="12.75" customHeight="1">
      <c r="A24" s="556" t="s">
        <v>110</v>
      </c>
      <c r="B24" s="561" t="s">
        <v>127</v>
      </c>
      <c r="C24" s="562"/>
      <c r="D24" s="562"/>
      <c r="E24" s="562"/>
      <c r="F24" s="562"/>
      <c r="G24" s="562"/>
      <c r="H24" s="562"/>
      <c r="I24" s="563"/>
      <c r="J24" s="559" t="s">
        <v>128</v>
      </c>
      <c r="K24" s="238"/>
    </row>
    <row r="25" spans="1:12" s="107" customFormat="1" ht="40.5" customHeight="1">
      <c r="A25" s="557"/>
      <c r="B25" s="203" t="s">
        <v>112</v>
      </c>
      <c r="C25" s="203" t="s">
        <v>113</v>
      </c>
      <c r="D25" s="203" t="s">
        <v>114</v>
      </c>
      <c r="E25" s="203" t="s">
        <v>115</v>
      </c>
      <c r="F25" s="203" t="s">
        <v>116</v>
      </c>
      <c r="G25" s="203" t="s">
        <v>117</v>
      </c>
      <c r="H25" s="203" t="s">
        <v>118</v>
      </c>
      <c r="I25" s="203" t="s">
        <v>251</v>
      </c>
      <c r="J25" s="560"/>
      <c r="K25" s="238"/>
    </row>
    <row r="26" spans="1:12" s="107" customFormat="1" ht="14.25" customHeight="1">
      <c r="A26" s="155"/>
      <c r="B26" s="156"/>
      <c r="C26" s="156"/>
      <c r="D26" s="156"/>
      <c r="E26" s="156"/>
      <c r="F26" s="156"/>
      <c r="G26" s="156"/>
      <c r="H26" s="156"/>
      <c r="I26" s="152"/>
      <c r="K26" s="152"/>
    </row>
    <row r="27" spans="1:12" s="107" customFormat="1">
      <c r="A27" s="153" t="s">
        <v>88</v>
      </c>
      <c r="B27" s="282">
        <v>18759</v>
      </c>
      <c r="C27" s="282" t="s">
        <v>89</v>
      </c>
      <c r="D27" s="282" t="s">
        <v>89</v>
      </c>
      <c r="E27" s="282" t="s">
        <v>89</v>
      </c>
      <c r="F27" s="282" t="s">
        <v>89</v>
      </c>
      <c r="G27" s="282">
        <v>505</v>
      </c>
      <c r="H27" s="282">
        <v>1325</v>
      </c>
      <c r="I27" s="282" t="s">
        <v>89</v>
      </c>
      <c r="J27" s="283">
        <v>20589</v>
      </c>
      <c r="K27" s="111"/>
      <c r="L27" s="157"/>
    </row>
    <row r="28" spans="1:12" s="107" customFormat="1">
      <c r="A28" s="153" t="s">
        <v>120</v>
      </c>
      <c r="B28" s="282" t="s">
        <v>89</v>
      </c>
      <c r="C28" s="282" t="s">
        <v>89</v>
      </c>
      <c r="D28" s="282" t="s">
        <v>89</v>
      </c>
      <c r="E28" s="282" t="s">
        <v>89</v>
      </c>
      <c r="F28" s="282">
        <v>16221</v>
      </c>
      <c r="G28" s="282" t="s">
        <v>89</v>
      </c>
      <c r="H28" s="282" t="s">
        <v>89</v>
      </c>
      <c r="I28" s="282">
        <v>2565</v>
      </c>
      <c r="J28" s="283">
        <v>18786</v>
      </c>
      <c r="K28" s="111"/>
      <c r="L28" s="157"/>
    </row>
    <row r="29" spans="1:12" s="107" customFormat="1">
      <c r="A29" s="153" t="s">
        <v>252</v>
      </c>
      <c r="B29" s="282" t="s">
        <v>89</v>
      </c>
      <c r="C29" s="282" t="s">
        <v>89</v>
      </c>
      <c r="D29" s="282" t="s">
        <v>89</v>
      </c>
      <c r="E29" s="282" t="s">
        <v>89</v>
      </c>
      <c r="F29" s="282" t="s">
        <v>89</v>
      </c>
      <c r="G29" s="282" t="s">
        <v>89</v>
      </c>
      <c r="H29" s="282" t="s">
        <v>89</v>
      </c>
      <c r="I29" s="282" t="s">
        <v>89</v>
      </c>
      <c r="J29" s="283" t="s">
        <v>89</v>
      </c>
      <c r="K29" s="111"/>
      <c r="L29" s="157"/>
    </row>
    <row r="30" spans="1:12" s="107" customFormat="1">
      <c r="A30" s="153" t="s">
        <v>121</v>
      </c>
      <c r="B30" s="282" t="s">
        <v>89</v>
      </c>
      <c r="C30" s="282">
        <v>1670</v>
      </c>
      <c r="D30" s="282" t="s">
        <v>89</v>
      </c>
      <c r="E30" s="282">
        <v>2051</v>
      </c>
      <c r="F30" s="282">
        <v>5855</v>
      </c>
      <c r="G30" s="282" t="s">
        <v>89</v>
      </c>
      <c r="H30" s="282">
        <v>3257</v>
      </c>
      <c r="I30" s="282">
        <v>2344</v>
      </c>
      <c r="J30" s="283">
        <v>15177</v>
      </c>
      <c r="K30" s="111"/>
      <c r="L30" s="157"/>
    </row>
    <row r="31" spans="1:12" s="107" customFormat="1">
      <c r="A31" s="153" t="s">
        <v>122</v>
      </c>
      <c r="B31" s="282">
        <v>3179</v>
      </c>
      <c r="C31" s="282" t="s">
        <v>89</v>
      </c>
      <c r="D31" s="282">
        <v>3067</v>
      </c>
      <c r="E31" s="282" t="s">
        <v>89</v>
      </c>
      <c r="F31" s="282" t="s">
        <v>89</v>
      </c>
      <c r="G31" s="282">
        <v>566</v>
      </c>
      <c r="H31" s="282">
        <v>2131</v>
      </c>
      <c r="I31" s="282">
        <v>848</v>
      </c>
      <c r="J31" s="283">
        <v>9791</v>
      </c>
      <c r="K31" s="111"/>
      <c r="L31" s="157"/>
    </row>
    <row r="32" spans="1:12" s="107" customFormat="1">
      <c r="A32" s="153" t="s">
        <v>253</v>
      </c>
      <c r="B32" s="282" t="s">
        <v>89</v>
      </c>
      <c r="C32" s="282" t="s">
        <v>89</v>
      </c>
      <c r="D32" s="282" t="s">
        <v>89</v>
      </c>
      <c r="E32" s="282" t="s">
        <v>89</v>
      </c>
      <c r="F32" s="282" t="s">
        <v>89</v>
      </c>
      <c r="G32" s="282" t="s">
        <v>89</v>
      </c>
      <c r="H32" s="282" t="s">
        <v>89</v>
      </c>
      <c r="I32" s="282" t="s">
        <v>89</v>
      </c>
      <c r="J32" s="283" t="s">
        <v>89</v>
      </c>
      <c r="K32" s="111"/>
      <c r="L32" s="157"/>
    </row>
    <row r="33" spans="1:14" s="107" customFormat="1">
      <c r="A33" s="153" t="s">
        <v>124</v>
      </c>
      <c r="B33" s="282" t="s">
        <v>89</v>
      </c>
      <c r="C33" s="282">
        <v>7207</v>
      </c>
      <c r="D33" s="282" t="s">
        <v>89</v>
      </c>
      <c r="E33" s="282" t="s">
        <v>89</v>
      </c>
      <c r="F33" s="282" t="s">
        <v>89</v>
      </c>
      <c r="G33" s="282" t="s">
        <v>89</v>
      </c>
      <c r="H33" s="282" t="s">
        <v>89</v>
      </c>
      <c r="I33" s="282" t="s">
        <v>89</v>
      </c>
      <c r="J33" s="283">
        <v>7207</v>
      </c>
      <c r="K33" s="111"/>
      <c r="L33" s="157"/>
    </row>
    <row r="34" spans="1:14" s="107" customFormat="1" ht="12.75" customHeight="1">
      <c r="A34" s="153" t="s">
        <v>97</v>
      </c>
      <c r="B34" s="282">
        <v>10975</v>
      </c>
      <c r="C34" s="282" t="s">
        <v>89</v>
      </c>
      <c r="D34" s="282" t="s">
        <v>89</v>
      </c>
      <c r="E34" s="282" t="s">
        <v>89</v>
      </c>
      <c r="F34" s="282" t="s">
        <v>89</v>
      </c>
      <c r="G34" s="282">
        <v>189</v>
      </c>
      <c r="H34" s="282">
        <v>6852</v>
      </c>
      <c r="I34" s="282">
        <v>34</v>
      </c>
      <c r="J34" s="283">
        <v>18050</v>
      </c>
      <c r="K34" s="111"/>
      <c r="L34" s="157"/>
    </row>
    <row r="35" spans="1:14" s="107" customFormat="1">
      <c r="A35" s="153" t="s">
        <v>98</v>
      </c>
      <c r="B35" s="282" t="s">
        <v>89</v>
      </c>
      <c r="C35" s="282" t="s">
        <v>89</v>
      </c>
      <c r="D35" s="282" t="s">
        <v>89</v>
      </c>
      <c r="E35" s="282" t="s">
        <v>89</v>
      </c>
      <c r="F35" s="282" t="s">
        <v>89</v>
      </c>
      <c r="G35" s="282">
        <v>2964</v>
      </c>
      <c r="H35" s="282" t="s">
        <v>89</v>
      </c>
      <c r="I35" s="282">
        <v>1582</v>
      </c>
      <c r="J35" s="283">
        <v>4546</v>
      </c>
      <c r="K35" s="111"/>
      <c r="L35" s="157"/>
    </row>
    <row r="36" spans="1:14" s="107" customFormat="1">
      <c r="A36" s="153" t="s">
        <v>125</v>
      </c>
      <c r="B36" s="282" t="s">
        <v>89</v>
      </c>
      <c r="C36" s="282" t="s">
        <v>89</v>
      </c>
      <c r="D36" s="282" t="s">
        <v>89</v>
      </c>
      <c r="E36" s="282" t="s">
        <v>89</v>
      </c>
      <c r="F36" s="282">
        <v>3542</v>
      </c>
      <c r="G36" s="282" t="s">
        <v>89</v>
      </c>
      <c r="H36" s="282">
        <v>729</v>
      </c>
      <c r="I36" s="282">
        <v>290</v>
      </c>
      <c r="J36" s="283">
        <v>4561</v>
      </c>
      <c r="K36" s="111"/>
      <c r="L36" s="157"/>
    </row>
    <row r="37" spans="1:14" s="107" customFormat="1">
      <c r="A37" s="119" t="s">
        <v>126</v>
      </c>
      <c r="B37" s="237">
        <v>32913</v>
      </c>
      <c r="C37" s="237">
        <v>8877</v>
      </c>
      <c r="D37" s="237">
        <v>3067</v>
      </c>
      <c r="E37" s="237">
        <v>2051</v>
      </c>
      <c r="F37" s="237">
        <v>25618</v>
      </c>
      <c r="G37" s="237">
        <v>4224</v>
      </c>
      <c r="H37" s="237">
        <v>14294</v>
      </c>
      <c r="I37" s="237">
        <v>7663</v>
      </c>
      <c r="J37" s="150">
        <v>98707</v>
      </c>
      <c r="K37" s="111"/>
      <c r="L37" s="157"/>
    </row>
    <row r="38" spans="1:14" s="107" customFormat="1"/>
    <row r="39" spans="1:14" s="107" customFormat="1" ht="12" customHeight="1"/>
    <row r="40" spans="1:14" s="107" customFormat="1"/>
    <row r="41" spans="1:14" s="107" customFormat="1">
      <c r="A41" s="195" t="s">
        <v>1</v>
      </c>
    </row>
    <row r="42" spans="1:14" s="158" customFormat="1" ht="11.25">
      <c r="A42" s="555" t="s">
        <v>129</v>
      </c>
      <c r="B42" s="555"/>
      <c r="C42" s="555"/>
      <c r="D42" s="555"/>
      <c r="E42" s="555"/>
      <c r="F42" s="555"/>
      <c r="G42" s="555"/>
      <c r="H42" s="555"/>
      <c r="I42" s="555"/>
      <c r="J42" s="555"/>
      <c r="K42" s="555"/>
      <c r="L42" s="555"/>
    </row>
    <row r="43" spans="1:14" s="158" customFormat="1" ht="11.25">
      <c r="A43" s="159" t="s">
        <v>130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</row>
    <row r="44" spans="1:14" s="107" customFormat="1">
      <c r="A44" s="159" t="s">
        <v>131</v>
      </c>
      <c r="B44" s="153"/>
      <c r="C44" s="153"/>
      <c r="D44" s="153"/>
      <c r="E44" s="153"/>
      <c r="F44" s="153"/>
      <c r="G44" s="153"/>
      <c r="H44" s="168"/>
      <c r="I44" s="153"/>
      <c r="J44" s="153"/>
      <c r="K44" s="153"/>
      <c r="L44" s="153"/>
    </row>
    <row r="45" spans="1:14" s="107" customFormat="1">
      <c r="A45" s="159" t="s">
        <v>132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N45" s="111"/>
    </row>
    <row r="46" spans="1:14" s="120" customFormat="1" ht="12"/>
    <row r="47" spans="1:14" s="120" customFormat="1" ht="12">
      <c r="A47" s="108" t="s">
        <v>48</v>
      </c>
    </row>
    <row r="48" spans="1:14" s="120" customFormat="1" ht="12"/>
    <row r="53" spans="1:1">
      <c r="A53" s="108" t="s">
        <v>0</v>
      </c>
    </row>
  </sheetData>
  <mergeCells count="7">
    <mergeCell ref="A42:L42"/>
    <mergeCell ref="A8:A9"/>
    <mergeCell ref="B8:J8"/>
    <mergeCell ref="K8:K9"/>
    <mergeCell ref="A24:A25"/>
    <mergeCell ref="B24:I24"/>
    <mergeCell ref="J24:J25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D0AC-E78B-4F40-AE8A-3CD18D096EAA}">
  <sheetPr>
    <tabColor rgb="FF937785"/>
  </sheetPr>
  <dimension ref="A1:G44"/>
  <sheetViews>
    <sheetView topLeftCell="A13" workbookViewId="0">
      <selection activeCell="D10" sqref="D10"/>
    </sheetView>
  </sheetViews>
  <sheetFormatPr baseColWidth="10" defaultColWidth="11.42578125" defaultRowHeight="12.75"/>
  <cols>
    <col min="1" max="1" width="10.85546875" style="107" customWidth="1"/>
    <col min="2" max="2" width="11.5703125" style="107" customWidth="1"/>
    <col min="3" max="3" width="2" style="107" customWidth="1"/>
    <col min="4" max="4" width="12.42578125" style="107" customWidth="1"/>
    <col min="5" max="5" width="2.42578125" style="107" customWidth="1"/>
    <col min="6" max="6" width="16.140625" style="107" customWidth="1"/>
    <col min="7" max="7" width="12.85546875" style="107" customWidth="1"/>
    <col min="8" max="16384" width="11.42578125" style="107"/>
  </cols>
  <sheetData>
    <row r="1" spans="1:7" ht="6" customHeight="1"/>
    <row r="2" spans="1:7" ht="37.5" customHeight="1"/>
    <row r="3" spans="1:7" ht="19.5" customHeight="1">
      <c r="D3" s="206"/>
      <c r="E3" s="206"/>
    </row>
    <row r="4" spans="1:7" s="195" customFormat="1">
      <c r="A4" s="115" t="s">
        <v>47</v>
      </c>
      <c r="D4" s="206"/>
      <c r="E4" s="206"/>
      <c r="F4" s="206"/>
    </row>
    <row r="6" spans="1:7" ht="15" customHeight="1">
      <c r="A6" s="170" t="s">
        <v>133</v>
      </c>
    </row>
    <row r="7" spans="1:7" ht="19.5" customHeight="1">
      <c r="A7" s="213"/>
      <c r="B7" s="148"/>
      <c r="C7" s="148"/>
      <c r="D7" s="148"/>
      <c r="E7" s="148"/>
    </row>
    <row r="8" spans="1:7" ht="19.5" customHeight="1">
      <c r="A8" s="524" t="s">
        <v>50</v>
      </c>
      <c r="B8" s="526" t="s">
        <v>134</v>
      </c>
      <c r="C8" s="527"/>
      <c r="D8" s="527"/>
      <c r="E8" s="527"/>
      <c r="F8" s="527"/>
      <c r="G8" s="527"/>
    </row>
    <row r="9" spans="1:7" ht="25.5">
      <c r="A9" s="525"/>
      <c r="B9" s="526" t="s">
        <v>52</v>
      </c>
      <c r="C9" s="528"/>
      <c r="D9" s="529" t="s">
        <v>269</v>
      </c>
      <c r="E9" s="530"/>
      <c r="F9" s="424" t="s">
        <v>53</v>
      </c>
      <c r="G9" s="424" t="s">
        <v>54</v>
      </c>
    </row>
    <row r="10" spans="1:7" ht="10.5" customHeight="1">
      <c r="A10" s="172"/>
    </row>
    <row r="11" spans="1:7" ht="12" customHeight="1">
      <c r="A11" s="172" t="s">
        <v>55</v>
      </c>
      <c r="B11" s="173">
        <v>1209275</v>
      </c>
      <c r="C11" s="173"/>
      <c r="D11" s="173">
        <v>5071</v>
      </c>
      <c r="E11" s="173"/>
      <c r="F11" s="207">
        <v>363.0113423502176</v>
      </c>
      <c r="G11" s="208">
        <v>238.46874383750739</v>
      </c>
    </row>
    <row r="12" spans="1:7" ht="12" customHeight="1">
      <c r="A12" s="172" t="s">
        <v>56</v>
      </c>
      <c r="B12" s="173">
        <v>1212183</v>
      </c>
      <c r="C12" s="173"/>
      <c r="D12" s="173">
        <v>4925</v>
      </c>
      <c r="E12" s="173"/>
      <c r="F12" s="207">
        <v>363.2300661146723</v>
      </c>
      <c r="G12" s="208">
        <v>246.12852791878171</v>
      </c>
    </row>
    <row r="13" spans="1:7" ht="12" customHeight="1">
      <c r="A13" s="172" t="s">
        <v>57</v>
      </c>
      <c r="B13" s="173">
        <v>971196</v>
      </c>
      <c r="C13" s="173"/>
      <c r="D13" s="173">
        <v>5142</v>
      </c>
      <c r="E13" s="173"/>
      <c r="F13" s="207">
        <v>291.10425843642315</v>
      </c>
      <c r="G13" s="208">
        <v>188.87514585764293</v>
      </c>
    </row>
    <row r="14" spans="1:7" ht="12" customHeight="1">
      <c r="A14" s="172" t="s">
        <v>58</v>
      </c>
      <c r="B14" s="173">
        <v>922680</v>
      </c>
      <c r="C14" s="173"/>
      <c r="D14" s="173">
        <v>5390</v>
      </c>
      <c r="E14" s="173"/>
      <c r="F14" s="207">
        <v>277.06094632161864</v>
      </c>
      <c r="G14" s="208">
        <v>171.18367346938774</v>
      </c>
    </row>
    <row r="15" spans="1:7" ht="12" customHeight="1">
      <c r="A15" s="172" t="s">
        <v>59</v>
      </c>
      <c r="B15" s="173">
        <v>850482</v>
      </c>
      <c r="C15" s="173"/>
      <c r="D15" s="173">
        <v>5293</v>
      </c>
      <c r="E15" s="173"/>
      <c r="F15" s="207">
        <v>255.16184894098842</v>
      </c>
      <c r="G15" s="208">
        <v>160.68052144341584</v>
      </c>
    </row>
    <row r="16" spans="1:7" ht="12" customHeight="1">
      <c r="A16" s="172" t="s">
        <v>60</v>
      </c>
      <c r="B16" s="173">
        <v>868036</v>
      </c>
      <c r="C16" s="173"/>
      <c r="D16" s="173">
        <v>5182</v>
      </c>
      <c r="E16" s="173"/>
      <c r="F16" s="207">
        <v>259.9349111646398</v>
      </c>
      <c r="G16" s="208">
        <v>167.50984175993824</v>
      </c>
    </row>
    <row r="17" spans="1:7" ht="12" customHeight="1">
      <c r="A17" s="172" t="s">
        <v>61</v>
      </c>
      <c r="B17" s="173">
        <v>871978</v>
      </c>
      <c r="C17" s="173"/>
      <c r="D17" s="173">
        <v>5180</v>
      </c>
      <c r="E17" s="173"/>
      <c r="F17" s="207">
        <v>260.38482384014594</v>
      </c>
      <c r="G17" s="208">
        <v>168.33552123552124</v>
      </c>
    </row>
    <row r="18" spans="1:7" ht="12" customHeight="1">
      <c r="A18" s="172" t="s">
        <v>62</v>
      </c>
      <c r="B18" s="173">
        <v>1208655</v>
      </c>
      <c r="C18" s="173"/>
      <c r="D18" s="173">
        <v>5023</v>
      </c>
      <c r="E18" s="173"/>
      <c r="F18" s="207">
        <v>360.37751151062446</v>
      </c>
      <c r="G18" s="208">
        <v>240.62412900656977</v>
      </c>
    </row>
    <row r="19" spans="1:7" ht="12" customHeight="1">
      <c r="A19" s="172" t="s">
        <v>63</v>
      </c>
      <c r="B19" s="173">
        <v>844078</v>
      </c>
      <c r="C19" s="173"/>
      <c r="D19" s="173">
        <v>5223</v>
      </c>
      <c r="E19" s="173"/>
      <c r="F19" s="207">
        <v>251.00131049828966</v>
      </c>
      <c r="G19" s="208">
        <v>161.60788818686578</v>
      </c>
    </row>
    <row r="20" spans="1:7" ht="12" customHeight="1">
      <c r="A20" s="172" t="s">
        <v>64</v>
      </c>
      <c r="B20" s="173">
        <v>842341</v>
      </c>
      <c r="C20" s="173"/>
      <c r="D20" s="173">
        <v>5108</v>
      </c>
      <c r="E20" s="173"/>
      <c r="F20" s="207">
        <v>249.97714911124879</v>
      </c>
      <c r="G20" s="208">
        <v>164.90622552858261</v>
      </c>
    </row>
    <row r="21" spans="1:7" ht="12" customHeight="1">
      <c r="A21" s="172" t="s">
        <v>65</v>
      </c>
      <c r="B21" s="173">
        <v>1338815</v>
      </c>
      <c r="C21" s="173"/>
      <c r="D21" s="173">
        <v>5131</v>
      </c>
      <c r="E21" s="173"/>
      <c r="F21" s="207">
        <v>395.21490676775807</v>
      </c>
      <c r="G21" s="208">
        <v>260.926719937634</v>
      </c>
    </row>
    <row r="22" spans="1:7" ht="12" customHeight="1">
      <c r="A22" s="172" t="s">
        <v>66</v>
      </c>
      <c r="B22" s="173">
        <v>1281569</v>
      </c>
      <c r="C22" s="173"/>
      <c r="D22" s="173">
        <v>5163</v>
      </c>
      <c r="E22" s="173"/>
      <c r="F22" s="207">
        <v>373.94991821106623</v>
      </c>
      <c r="G22" s="208">
        <v>248.2217702885919</v>
      </c>
    </row>
    <row r="23" spans="1:7" ht="12" customHeight="1">
      <c r="A23" s="172" t="s">
        <v>67</v>
      </c>
      <c r="B23" s="173">
        <v>1270808</v>
      </c>
      <c r="C23" s="173"/>
      <c r="D23" s="173">
        <v>7908</v>
      </c>
      <c r="E23" s="173"/>
      <c r="F23" s="208">
        <v>366.26709372579887</v>
      </c>
      <c r="G23" s="208">
        <v>160.69903894790087</v>
      </c>
    </row>
    <row r="24" spans="1:7" ht="12" customHeight="1">
      <c r="A24" s="174" t="s">
        <v>68</v>
      </c>
      <c r="B24" s="173">
        <v>1740875</v>
      </c>
      <c r="C24" s="173"/>
      <c r="D24" s="173">
        <v>7617</v>
      </c>
      <c r="E24" s="173"/>
      <c r="F24" s="208">
        <v>494.92895937481518</v>
      </c>
      <c r="G24" s="208">
        <v>228.55126690298019</v>
      </c>
    </row>
    <row r="25" spans="1:7" ht="12" customHeight="1">
      <c r="A25" s="172" t="s">
        <v>69</v>
      </c>
      <c r="B25" s="173">
        <v>2333784</v>
      </c>
      <c r="C25" s="173"/>
      <c r="D25" s="173">
        <v>7659</v>
      </c>
      <c r="E25" s="173"/>
      <c r="F25" s="208">
        <v>655.1586871583188</v>
      </c>
      <c r="G25" s="208">
        <v>304.71132001566787</v>
      </c>
    </row>
    <row r="26" spans="1:7" ht="12" customHeight="1">
      <c r="A26" s="172" t="s">
        <v>70</v>
      </c>
      <c r="B26" s="173">
        <v>1184822</v>
      </c>
      <c r="C26" s="173"/>
      <c r="D26" s="173">
        <v>5887</v>
      </c>
      <c r="E26" s="173"/>
      <c r="F26" s="208">
        <v>328.19135793577897</v>
      </c>
      <c r="G26" s="208">
        <v>201.26074401223033</v>
      </c>
    </row>
    <row r="27" spans="1:7" ht="12" customHeight="1">
      <c r="A27" s="172" t="s">
        <v>71</v>
      </c>
      <c r="B27" s="173">
        <v>1647850</v>
      </c>
      <c r="C27" s="173"/>
      <c r="D27" s="173">
        <v>6714</v>
      </c>
      <c r="E27" s="173"/>
      <c r="F27" s="208">
        <v>448.9293640151451</v>
      </c>
      <c r="G27" s="208">
        <v>245.43491212392016</v>
      </c>
    </row>
    <row r="28" spans="1:7" ht="12" customHeight="1">
      <c r="A28" s="172" t="s">
        <v>72</v>
      </c>
      <c r="B28" s="173">
        <v>976989</v>
      </c>
      <c r="C28" s="173"/>
      <c r="D28" s="173">
        <v>5455</v>
      </c>
      <c r="E28" s="173"/>
      <c r="F28" s="208">
        <v>263.20243108032747</v>
      </c>
      <c r="G28" s="208">
        <v>179.09972502291475</v>
      </c>
    </row>
    <row r="29" spans="1:7" ht="12" customHeight="1">
      <c r="A29" s="174" t="s">
        <v>73</v>
      </c>
      <c r="B29" s="173">
        <v>1027228</v>
      </c>
      <c r="C29" s="173"/>
      <c r="D29" s="173">
        <v>5580</v>
      </c>
      <c r="E29" s="173"/>
      <c r="F29" s="208">
        <v>274.06281715663312</v>
      </c>
      <c r="G29" s="208">
        <v>184.09103942652331</v>
      </c>
    </row>
    <row r="30" spans="1:7" ht="12" customHeight="1">
      <c r="A30" s="174" t="s">
        <v>74</v>
      </c>
      <c r="B30" s="173">
        <v>809271</v>
      </c>
      <c r="C30" s="173" t="s">
        <v>75</v>
      </c>
      <c r="D30" s="173">
        <v>4311</v>
      </c>
      <c r="E30" s="173" t="s">
        <v>75</v>
      </c>
      <c r="F30" s="208">
        <v>214.68950084825687</v>
      </c>
      <c r="G30" s="208">
        <v>187.72233820459292</v>
      </c>
    </row>
    <row r="31" spans="1:7" ht="12" customHeight="1">
      <c r="A31" s="175" t="s">
        <v>76</v>
      </c>
      <c r="B31" s="173">
        <v>212303</v>
      </c>
      <c r="C31" s="173" t="s">
        <v>75</v>
      </c>
      <c r="D31" s="173">
        <v>1463</v>
      </c>
      <c r="E31" s="173" t="s">
        <v>75</v>
      </c>
      <c r="F31" s="208">
        <v>56.314360728304422</v>
      </c>
      <c r="G31" s="208">
        <v>145.11483253588517</v>
      </c>
    </row>
    <row r="32" spans="1:7" ht="12" customHeight="1">
      <c r="A32" s="176"/>
      <c r="B32" s="173"/>
      <c r="C32" s="173"/>
      <c r="D32" s="173"/>
      <c r="E32" s="173"/>
    </row>
    <row r="33" spans="1:6" ht="12" customHeight="1">
      <c r="A33" s="218" t="s">
        <v>1</v>
      </c>
      <c r="D33" s="173"/>
      <c r="E33" s="173"/>
    </row>
    <row r="34" spans="1:6" ht="12" customHeight="1">
      <c r="A34" s="564" t="s">
        <v>254</v>
      </c>
      <c r="B34" s="564"/>
      <c r="C34" s="564"/>
      <c r="D34" s="564"/>
      <c r="E34" s="564"/>
      <c r="F34" s="564"/>
    </row>
    <row r="35" spans="1:6" ht="12" customHeight="1">
      <c r="A35" s="212" t="s">
        <v>255</v>
      </c>
      <c r="B35" s="212"/>
      <c r="C35" s="212"/>
      <c r="D35" s="214"/>
      <c r="E35" s="214"/>
      <c r="F35" s="215"/>
    </row>
    <row r="36" spans="1:6" ht="12" customHeight="1">
      <c r="A36" s="423" t="s">
        <v>256</v>
      </c>
      <c r="B36" s="423"/>
      <c r="C36" s="423"/>
      <c r="D36" s="210"/>
      <c r="E36" s="210"/>
      <c r="F36" s="211"/>
    </row>
    <row r="37" spans="1:6" ht="12" customHeight="1">
      <c r="A37" s="423"/>
      <c r="B37" s="423"/>
      <c r="C37" s="423"/>
      <c r="D37" s="210"/>
      <c r="E37" s="210"/>
      <c r="F37" s="211"/>
    </row>
    <row r="38" spans="1:6">
      <c r="A38" s="121" t="s">
        <v>48</v>
      </c>
      <c r="D38" s="173"/>
      <c r="E38" s="173"/>
    </row>
    <row r="39" spans="1:6" ht="12" customHeight="1">
      <c r="A39" s="177"/>
      <c r="D39" s="173"/>
      <c r="E39" s="173"/>
    </row>
    <row r="40" spans="1:6" ht="12" customHeight="1">
      <c r="A40" s="177"/>
      <c r="D40" s="173"/>
      <c r="E40" s="173"/>
    </row>
    <row r="41" spans="1:6">
      <c r="A41" s="177"/>
      <c r="D41" s="173"/>
      <c r="E41" s="173"/>
    </row>
    <row r="42" spans="1:6">
      <c r="A42" s="177"/>
      <c r="D42" s="173"/>
      <c r="E42" s="173"/>
    </row>
    <row r="43" spans="1:6">
      <c r="A43" s="108" t="s">
        <v>0</v>
      </c>
      <c r="D43" s="173"/>
      <c r="E43" s="173"/>
    </row>
    <row r="44" spans="1:6">
      <c r="A44" s="177"/>
      <c r="D44" s="173"/>
      <c r="E44" s="173"/>
    </row>
  </sheetData>
  <mergeCells count="5">
    <mergeCell ref="A8:A9"/>
    <mergeCell ref="B8:G8"/>
    <mergeCell ref="B9:C9"/>
    <mergeCell ref="D9:E9"/>
    <mergeCell ref="A34:F34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A5D-8AC6-4129-9ABF-8FA175535E5C}">
  <sheetPr>
    <tabColor rgb="FF937785"/>
  </sheetPr>
  <dimension ref="A1:Y73"/>
  <sheetViews>
    <sheetView workbookViewId="0">
      <selection activeCell="A68" sqref="A68"/>
    </sheetView>
  </sheetViews>
  <sheetFormatPr baseColWidth="10" defaultColWidth="11.42578125" defaultRowHeight="12.75"/>
  <cols>
    <col min="1" max="1" width="34.42578125" style="111" customWidth="1"/>
    <col min="2" max="4" width="10.7109375" style="111" customWidth="1"/>
    <col min="5" max="5" width="2" style="111" customWidth="1"/>
    <col min="6" max="6" width="10.7109375" style="111" customWidth="1"/>
    <col min="7" max="8" width="11.42578125" style="111"/>
    <col min="9" max="9" width="2.7109375" style="111" customWidth="1"/>
    <col min="10" max="10" width="12.7109375" style="111" bestFit="1" customWidth="1"/>
    <col min="11" max="12" width="11.42578125" style="111"/>
    <col min="13" max="13" width="3" style="111" customWidth="1"/>
    <col min="14" max="15" width="11.42578125" style="189"/>
    <col min="16" max="16384" width="11.42578125" style="111"/>
  </cols>
  <sheetData>
    <row r="1" spans="1:25" ht="7.9" customHeight="1"/>
    <row r="2" spans="1:25" ht="37.9" customHeight="1">
      <c r="R2" s="166"/>
      <c r="S2" s="123"/>
      <c r="T2" s="123"/>
      <c r="U2" s="123"/>
      <c r="V2" s="123"/>
      <c r="W2" s="123"/>
      <c r="X2" s="123"/>
      <c r="Y2" s="123"/>
    </row>
    <row r="3" spans="1:25" ht="13.5" customHeight="1">
      <c r="R3" s="189"/>
    </row>
    <row r="4" spans="1:25">
      <c r="A4" s="115" t="s">
        <v>47</v>
      </c>
      <c r="T4" s="166"/>
    </row>
    <row r="5" spans="1:25">
      <c r="A5" s="115"/>
      <c r="T5" s="166"/>
    </row>
    <row r="6" spans="1:25">
      <c r="A6" s="273" t="s">
        <v>135</v>
      </c>
      <c r="P6" s="166"/>
      <c r="T6" s="166"/>
    </row>
    <row r="7" spans="1:25">
      <c r="A7" s="109"/>
      <c r="N7" s="111"/>
      <c r="O7" s="111"/>
      <c r="T7" s="166"/>
    </row>
    <row r="8" spans="1:25" s="123" customFormat="1" ht="29.25" customHeight="1">
      <c r="A8" s="573" t="s">
        <v>136</v>
      </c>
      <c r="B8" s="579" t="s">
        <v>81</v>
      </c>
      <c r="C8" s="580"/>
      <c r="D8" s="581"/>
      <c r="E8" s="437"/>
      <c r="F8" s="579" t="s">
        <v>82</v>
      </c>
      <c r="G8" s="580"/>
      <c r="H8" s="581"/>
      <c r="I8" s="437"/>
      <c r="J8" s="579" t="s">
        <v>83</v>
      </c>
      <c r="K8" s="580"/>
      <c r="L8" s="581"/>
      <c r="M8" s="437"/>
      <c r="N8" s="534" t="s">
        <v>246</v>
      </c>
      <c r="O8" s="536"/>
      <c r="P8" s="579" t="s">
        <v>137</v>
      </c>
      <c r="Q8" s="580"/>
      <c r="T8" s="111"/>
    </row>
    <row r="9" spans="1:25" s="123" customFormat="1" ht="24.75" customHeight="1">
      <c r="A9" s="574"/>
      <c r="B9" s="279" t="s">
        <v>73</v>
      </c>
      <c r="C9" s="279" t="s">
        <v>74</v>
      </c>
      <c r="D9" s="279" t="s">
        <v>138</v>
      </c>
      <c r="E9" s="279"/>
      <c r="F9" s="279" t="s">
        <v>73</v>
      </c>
      <c r="G9" s="279" t="s">
        <v>74</v>
      </c>
      <c r="H9" s="279" t="s">
        <v>138</v>
      </c>
      <c r="I9" s="279"/>
      <c r="J9" s="279" t="s">
        <v>73</v>
      </c>
      <c r="K9" s="279" t="s">
        <v>74</v>
      </c>
      <c r="L9" s="279" t="s">
        <v>138</v>
      </c>
      <c r="M9" s="280"/>
      <c r="N9" s="230" t="s">
        <v>86</v>
      </c>
      <c r="O9" s="230" t="s">
        <v>87</v>
      </c>
      <c r="P9" s="280" t="s">
        <v>74</v>
      </c>
      <c r="Q9" s="279" t="s">
        <v>138</v>
      </c>
      <c r="T9" s="166"/>
    </row>
    <row r="10" spans="1:25" s="123" customFormat="1">
      <c r="B10" s="570" t="s">
        <v>134</v>
      </c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S10" s="166"/>
    </row>
    <row r="11" spans="1:25" s="123" customFormat="1">
      <c r="A11" s="239" t="s">
        <v>139</v>
      </c>
      <c r="B11" s="239">
        <v>785</v>
      </c>
      <c r="C11" s="240">
        <v>785</v>
      </c>
      <c r="D11" s="240">
        <v>740</v>
      </c>
      <c r="E11" s="240"/>
      <c r="F11" s="240">
        <v>559</v>
      </c>
      <c r="G11" s="241">
        <v>212</v>
      </c>
      <c r="H11" s="240">
        <v>210</v>
      </c>
      <c r="I11" s="240"/>
      <c r="J11" s="240">
        <v>127753</v>
      </c>
      <c r="K11" s="241">
        <v>38325</v>
      </c>
      <c r="L11" s="240">
        <v>37382</v>
      </c>
      <c r="M11" s="240"/>
      <c r="N11" s="233">
        <v>-70.000704484434806</v>
      </c>
      <c r="O11" s="233">
        <v>-2.4605348988910634</v>
      </c>
      <c r="P11" s="240" t="s">
        <v>89</v>
      </c>
      <c r="Q11" s="242" t="s">
        <v>89</v>
      </c>
      <c r="R11" s="243"/>
      <c r="S11" s="166"/>
    </row>
    <row r="12" spans="1:25" s="123" customFormat="1">
      <c r="A12" s="239" t="s">
        <v>140</v>
      </c>
      <c r="B12" s="239">
        <v>850</v>
      </c>
      <c r="C12" s="240">
        <v>850</v>
      </c>
      <c r="D12" s="240">
        <v>910</v>
      </c>
      <c r="E12" s="240"/>
      <c r="F12" s="240">
        <v>459</v>
      </c>
      <c r="G12" s="241">
        <v>459</v>
      </c>
      <c r="H12" s="240">
        <v>99</v>
      </c>
      <c r="I12" s="240"/>
      <c r="J12" s="240">
        <v>148189</v>
      </c>
      <c r="K12" s="241">
        <v>148189</v>
      </c>
      <c r="L12" s="240">
        <v>18995</v>
      </c>
      <c r="M12" s="240"/>
      <c r="N12" s="233">
        <v>0</v>
      </c>
      <c r="O12" s="233">
        <v>-87.181909588430997</v>
      </c>
      <c r="P12" s="240" t="s">
        <v>89</v>
      </c>
      <c r="Q12" s="242" t="s">
        <v>89</v>
      </c>
      <c r="R12" s="243"/>
      <c r="S12" s="111"/>
    </row>
    <row r="13" spans="1:25" s="123" customFormat="1">
      <c r="A13" s="239" t="s">
        <v>141</v>
      </c>
      <c r="B13" s="239">
        <v>240</v>
      </c>
      <c r="C13" s="240">
        <v>240</v>
      </c>
      <c r="D13" s="240">
        <v>240</v>
      </c>
      <c r="E13" s="240"/>
      <c r="F13" s="240">
        <v>421</v>
      </c>
      <c r="G13" s="241">
        <v>258</v>
      </c>
      <c r="H13" s="240">
        <v>125</v>
      </c>
      <c r="I13" s="240"/>
      <c r="J13" s="240">
        <v>47895</v>
      </c>
      <c r="K13" s="241">
        <v>31364</v>
      </c>
      <c r="L13" s="240">
        <v>7041</v>
      </c>
      <c r="M13" s="240"/>
      <c r="N13" s="233">
        <v>-34.515085081950097</v>
      </c>
      <c r="O13" s="233">
        <v>-77.550695064405048</v>
      </c>
      <c r="P13" s="240">
        <v>150</v>
      </c>
      <c r="Q13" s="242">
        <v>172</v>
      </c>
      <c r="R13" s="243"/>
    </row>
    <row r="14" spans="1:25" s="123" customFormat="1">
      <c r="A14" s="251" t="s">
        <v>142</v>
      </c>
      <c r="B14" s="244" t="s">
        <v>89</v>
      </c>
      <c r="C14" s="240">
        <v>272</v>
      </c>
      <c r="D14" s="240">
        <v>272</v>
      </c>
      <c r="E14" s="240"/>
      <c r="F14" s="240" t="s">
        <v>89</v>
      </c>
      <c r="G14" s="241">
        <v>184</v>
      </c>
      <c r="H14" s="240" t="s">
        <v>143</v>
      </c>
      <c r="I14" s="240"/>
      <c r="J14" s="240" t="s">
        <v>89</v>
      </c>
      <c r="K14" s="241">
        <v>32596</v>
      </c>
      <c r="L14" s="240" t="s">
        <v>143</v>
      </c>
      <c r="M14" s="240"/>
      <c r="N14" s="233" t="s">
        <v>89</v>
      </c>
      <c r="O14" s="233" t="s">
        <v>143</v>
      </c>
      <c r="P14" s="240" t="s">
        <v>89</v>
      </c>
      <c r="Q14" s="242">
        <v>2</v>
      </c>
      <c r="R14" s="243"/>
    </row>
    <row r="15" spans="1:25" s="123" customFormat="1">
      <c r="A15" s="229" t="s">
        <v>144</v>
      </c>
      <c r="B15" s="240">
        <v>100</v>
      </c>
      <c r="C15" s="240" t="s">
        <v>143</v>
      </c>
      <c r="D15" s="240" t="s">
        <v>143</v>
      </c>
      <c r="E15" s="240"/>
      <c r="F15" s="240">
        <v>61</v>
      </c>
      <c r="G15" s="241">
        <v>24</v>
      </c>
      <c r="H15" s="240" t="s">
        <v>143</v>
      </c>
      <c r="I15" s="240"/>
      <c r="J15" s="240">
        <v>5263</v>
      </c>
      <c r="K15" s="241">
        <v>4315</v>
      </c>
      <c r="L15" s="240" t="s">
        <v>143</v>
      </c>
      <c r="M15" s="240"/>
      <c r="N15" s="233">
        <v>-18.012540376211287</v>
      </c>
      <c r="O15" s="233" t="s">
        <v>143</v>
      </c>
      <c r="P15" s="240" t="s">
        <v>89</v>
      </c>
      <c r="Q15" s="242" t="s">
        <v>89</v>
      </c>
      <c r="R15" s="245"/>
      <c r="S15" s="111"/>
    </row>
    <row r="16" spans="1:25" s="123" customFormat="1">
      <c r="A16" s="252" t="s">
        <v>145</v>
      </c>
      <c r="B16" s="246">
        <v>497</v>
      </c>
      <c r="C16" s="240">
        <v>497</v>
      </c>
      <c r="D16" s="240" t="s">
        <v>143</v>
      </c>
      <c r="E16" s="240"/>
      <c r="F16" s="240">
        <v>445</v>
      </c>
      <c r="G16" s="241">
        <v>355</v>
      </c>
      <c r="H16" s="240" t="s">
        <v>143</v>
      </c>
      <c r="I16" s="240"/>
      <c r="J16" s="240">
        <v>80711</v>
      </c>
      <c r="K16" s="241">
        <v>59763</v>
      </c>
      <c r="L16" s="240" t="s">
        <v>143</v>
      </c>
      <c r="M16" s="240"/>
      <c r="N16" s="233">
        <v>-25.954330884266085</v>
      </c>
      <c r="O16" s="233" t="s">
        <v>143</v>
      </c>
      <c r="P16" s="240">
        <v>1</v>
      </c>
      <c r="Q16" s="242" t="s">
        <v>89</v>
      </c>
      <c r="R16" s="245"/>
      <c r="S16" s="166"/>
    </row>
    <row r="17" spans="1:19" s="123" customFormat="1">
      <c r="A17" s="251" t="s">
        <v>146</v>
      </c>
      <c r="B17" s="247" t="s">
        <v>89</v>
      </c>
      <c r="C17" s="247" t="s">
        <v>89</v>
      </c>
      <c r="D17" s="240">
        <v>450</v>
      </c>
      <c r="E17" s="240"/>
      <c r="F17" s="240" t="s">
        <v>89</v>
      </c>
      <c r="G17" s="247" t="s">
        <v>89</v>
      </c>
      <c r="H17" s="240">
        <v>69</v>
      </c>
      <c r="I17" s="240"/>
      <c r="J17" s="240" t="s">
        <v>89</v>
      </c>
      <c r="K17" s="247" t="s">
        <v>89</v>
      </c>
      <c r="L17" s="240">
        <v>11490</v>
      </c>
      <c r="M17" s="240"/>
      <c r="N17" s="233" t="s">
        <v>89</v>
      </c>
      <c r="O17" s="233" t="s">
        <v>89</v>
      </c>
      <c r="P17" s="240" t="s">
        <v>89</v>
      </c>
      <c r="Q17" s="242">
        <v>6</v>
      </c>
      <c r="R17" s="245"/>
    </row>
    <row r="18" spans="1:19" s="123" customFormat="1">
      <c r="A18" s="251" t="s">
        <v>147</v>
      </c>
      <c r="B18" s="239">
        <v>502</v>
      </c>
      <c r="C18" s="240">
        <v>502</v>
      </c>
      <c r="D18" s="240">
        <v>502</v>
      </c>
      <c r="E18" s="240"/>
      <c r="F18" s="240">
        <v>621</v>
      </c>
      <c r="G18" s="241">
        <v>621</v>
      </c>
      <c r="H18" s="240">
        <v>154</v>
      </c>
      <c r="I18" s="240"/>
      <c r="J18" s="240">
        <v>104631</v>
      </c>
      <c r="K18" s="241">
        <v>104631</v>
      </c>
      <c r="L18" s="240">
        <v>25074</v>
      </c>
      <c r="M18" s="240"/>
      <c r="N18" s="233">
        <v>0</v>
      </c>
      <c r="O18" s="233">
        <v>-76.03578289417095</v>
      </c>
      <c r="P18" s="240" t="s">
        <v>89</v>
      </c>
      <c r="Q18" s="242" t="s">
        <v>89</v>
      </c>
      <c r="R18" s="245"/>
    </row>
    <row r="19" spans="1:19" s="123" customFormat="1">
      <c r="A19" s="239" t="s">
        <v>148</v>
      </c>
      <c r="B19" s="239">
        <v>93</v>
      </c>
      <c r="C19" s="240">
        <v>93</v>
      </c>
      <c r="D19" s="240">
        <v>93</v>
      </c>
      <c r="E19" s="240"/>
      <c r="F19" s="240">
        <v>168</v>
      </c>
      <c r="G19" s="241">
        <v>103</v>
      </c>
      <c r="H19" s="240">
        <v>47</v>
      </c>
      <c r="I19" s="240"/>
      <c r="J19" s="240">
        <v>10869</v>
      </c>
      <c r="K19" s="241">
        <v>7794</v>
      </c>
      <c r="L19" s="240">
        <v>1221</v>
      </c>
      <c r="M19" s="240"/>
      <c r="N19" s="233">
        <v>-28.291471156500137</v>
      </c>
      <c r="O19" s="233">
        <v>-84.334103156274054</v>
      </c>
      <c r="P19" s="240" t="s">
        <v>89</v>
      </c>
      <c r="Q19" s="242" t="s">
        <v>89</v>
      </c>
      <c r="R19" s="245"/>
    </row>
    <row r="20" spans="1:19" s="123" customFormat="1">
      <c r="A20" s="251" t="s">
        <v>149</v>
      </c>
      <c r="B20" s="239">
        <v>1035</v>
      </c>
      <c r="C20" s="240">
        <v>1035</v>
      </c>
      <c r="D20" s="240">
        <v>1035</v>
      </c>
      <c r="E20" s="240" t="s">
        <v>150</v>
      </c>
      <c r="F20" s="240">
        <v>259</v>
      </c>
      <c r="G20" s="241">
        <v>235</v>
      </c>
      <c r="H20" s="240">
        <v>127</v>
      </c>
      <c r="I20" s="240" t="s">
        <v>150</v>
      </c>
      <c r="J20" s="240">
        <v>153761</v>
      </c>
      <c r="K20" s="241">
        <v>100819</v>
      </c>
      <c r="L20" s="240">
        <v>42066</v>
      </c>
      <c r="M20" s="240" t="s">
        <v>150</v>
      </c>
      <c r="N20" s="233">
        <v>-34.431357756518231</v>
      </c>
      <c r="O20" s="233">
        <v>-58.275721838145586</v>
      </c>
      <c r="P20" s="240">
        <v>1</v>
      </c>
      <c r="Q20" s="242">
        <v>1</v>
      </c>
      <c r="R20" s="243"/>
    </row>
    <row r="21" spans="1:19" s="123" customFormat="1">
      <c r="A21" s="239" t="s">
        <v>151</v>
      </c>
      <c r="B21" s="239">
        <v>200</v>
      </c>
      <c r="C21" s="247" t="s">
        <v>89</v>
      </c>
      <c r="D21" s="240" t="s">
        <v>143</v>
      </c>
      <c r="E21" s="240"/>
      <c r="F21" s="240">
        <v>473</v>
      </c>
      <c r="G21" s="247" t="s">
        <v>89</v>
      </c>
      <c r="H21" s="240" t="s">
        <v>143</v>
      </c>
      <c r="I21" s="240"/>
      <c r="J21" s="240">
        <v>50329</v>
      </c>
      <c r="K21" s="247" t="s">
        <v>89</v>
      </c>
      <c r="L21" s="240" t="s">
        <v>143</v>
      </c>
      <c r="M21" s="240"/>
      <c r="N21" s="240" t="s">
        <v>143</v>
      </c>
      <c r="O21" s="247" t="s">
        <v>89</v>
      </c>
      <c r="P21" s="240" t="s">
        <v>89</v>
      </c>
      <c r="Q21" s="242" t="s">
        <v>89</v>
      </c>
      <c r="R21" s="243"/>
    </row>
    <row r="22" spans="1:19" s="123" customFormat="1">
      <c r="A22" s="239" t="s">
        <v>152</v>
      </c>
      <c r="B22" s="239">
        <v>250</v>
      </c>
      <c r="C22" s="240">
        <v>250</v>
      </c>
      <c r="D22" s="240">
        <v>395</v>
      </c>
      <c r="E22" s="240"/>
      <c r="F22" s="240">
        <v>189</v>
      </c>
      <c r="G22" s="241">
        <v>193</v>
      </c>
      <c r="H22" s="240">
        <v>87</v>
      </c>
      <c r="I22" s="240"/>
      <c r="J22" s="240">
        <v>21578</v>
      </c>
      <c r="K22" s="241">
        <v>24060</v>
      </c>
      <c r="L22" s="240">
        <v>6697</v>
      </c>
      <c r="M22" s="240"/>
      <c r="N22" s="233">
        <v>11.502456205394383</v>
      </c>
      <c r="O22" s="233">
        <v>-72.165419783873659</v>
      </c>
      <c r="P22" s="240" t="s">
        <v>89</v>
      </c>
      <c r="Q22" s="242">
        <v>4</v>
      </c>
      <c r="R22" s="243"/>
    </row>
    <row r="23" spans="1:19" s="123" customFormat="1">
      <c r="A23" s="239" t="s">
        <v>153</v>
      </c>
      <c r="B23" s="239">
        <v>149</v>
      </c>
      <c r="C23" s="240">
        <v>149</v>
      </c>
      <c r="D23" s="240" t="s">
        <v>143</v>
      </c>
      <c r="E23" s="240"/>
      <c r="F23" s="240">
        <v>83</v>
      </c>
      <c r="G23" s="241">
        <v>86</v>
      </c>
      <c r="H23" s="240" t="s">
        <v>143</v>
      </c>
      <c r="I23" s="240"/>
      <c r="J23" s="240">
        <v>4974</v>
      </c>
      <c r="K23" s="241">
        <v>4316</v>
      </c>
      <c r="L23" s="240" t="s">
        <v>143</v>
      </c>
      <c r="M23" s="240"/>
      <c r="N23" s="233">
        <v>-13.228789706473663</v>
      </c>
      <c r="O23" s="233" t="s">
        <v>143</v>
      </c>
      <c r="P23" s="240" t="s">
        <v>89</v>
      </c>
      <c r="Q23" s="242" t="s">
        <v>89</v>
      </c>
      <c r="R23" s="243"/>
    </row>
    <row r="24" spans="1:19" s="123" customFormat="1">
      <c r="A24" s="239" t="s">
        <v>154</v>
      </c>
      <c r="B24" s="239">
        <v>628</v>
      </c>
      <c r="C24" s="240">
        <v>628</v>
      </c>
      <c r="D24" s="240">
        <v>628</v>
      </c>
      <c r="E24" s="240"/>
      <c r="F24" s="240">
        <v>287</v>
      </c>
      <c r="G24" s="241">
        <v>162</v>
      </c>
      <c r="H24" s="240">
        <v>92</v>
      </c>
      <c r="I24" s="240"/>
      <c r="J24" s="240">
        <v>66857</v>
      </c>
      <c r="K24" s="241">
        <v>49026</v>
      </c>
      <c r="L24" s="240">
        <v>9171</v>
      </c>
      <c r="M24" s="240"/>
      <c r="N24" s="233">
        <v>-26.670356133239604</v>
      </c>
      <c r="O24" s="233">
        <v>-81.29359931464937</v>
      </c>
      <c r="P24" s="240" t="s">
        <v>89</v>
      </c>
      <c r="Q24" s="242" t="s">
        <v>89</v>
      </c>
      <c r="R24" s="243"/>
    </row>
    <row r="25" spans="1:19" s="123" customFormat="1">
      <c r="A25" s="239" t="s">
        <v>155</v>
      </c>
      <c r="B25" s="239">
        <v>160</v>
      </c>
      <c r="C25" s="240">
        <v>160</v>
      </c>
      <c r="D25" s="240">
        <v>160</v>
      </c>
      <c r="E25" s="240"/>
      <c r="F25" s="240">
        <v>289</v>
      </c>
      <c r="G25" s="241">
        <v>289</v>
      </c>
      <c r="H25" s="240">
        <v>86</v>
      </c>
      <c r="I25" s="240"/>
      <c r="J25" s="240">
        <v>18745</v>
      </c>
      <c r="K25" s="241">
        <v>18745</v>
      </c>
      <c r="L25" s="240">
        <v>5297</v>
      </c>
      <c r="M25" s="240"/>
      <c r="N25" s="233">
        <v>0</v>
      </c>
      <c r="O25" s="233">
        <v>-71.741797812750065</v>
      </c>
      <c r="P25" s="240" t="s">
        <v>89</v>
      </c>
      <c r="Q25" s="242" t="s">
        <v>89</v>
      </c>
      <c r="R25" s="243"/>
    </row>
    <row r="26" spans="1:19" s="123" customFormat="1">
      <c r="A26" s="239" t="s">
        <v>156</v>
      </c>
      <c r="B26" s="239">
        <v>1774</v>
      </c>
      <c r="C26" s="240">
        <v>1854</v>
      </c>
      <c r="D26" s="240">
        <v>1104</v>
      </c>
      <c r="E26" s="240"/>
      <c r="F26" s="240">
        <v>525</v>
      </c>
      <c r="G26" s="241">
        <v>571</v>
      </c>
      <c r="H26" s="240">
        <v>165</v>
      </c>
      <c r="I26" s="240"/>
      <c r="J26" s="240">
        <v>135412</v>
      </c>
      <c r="K26" s="241">
        <v>147315</v>
      </c>
      <c r="L26" s="240">
        <v>39924</v>
      </c>
      <c r="M26" s="240"/>
      <c r="N26" s="233">
        <v>8.7902106164889382</v>
      </c>
      <c r="O26" s="233">
        <v>-72.898890133387638</v>
      </c>
      <c r="P26" s="240" t="s">
        <v>89</v>
      </c>
      <c r="Q26" s="242">
        <v>232</v>
      </c>
      <c r="R26" s="243"/>
    </row>
    <row r="27" spans="1:19" s="123" customFormat="1">
      <c r="A27" s="239" t="s">
        <v>157</v>
      </c>
      <c r="B27" s="239">
        <v>45</v>
      </c>
      <c r="C27" s="240">
        <v>45</v>
      </c>
      <c r="D27" s="240">
        <v>43</v>
      </c>
      <c r="E27" s="240"/>
      <c r="F27" s="240">
        <v>90</v>
      </c>
      <c r="G27" s="241">
        <v>56</v>
      </c>
      <c r="H27" s="240">
        <v>23</v>
      </c>
      <c r="I27" s="240"/>
      <c r="J27" s="240">
        <v>3676</v>
      </c>
      <c r="K27" s="241">
        <v>2408</v>
      </c>
      <c r="L27" s="240">
        <v>402</v>
      </c>
      <c r="M27" s="240"/>
      <c r="N27" s="233">
        <v>-34.494015233949945</v>
      </c>
      <c r="O27" s="233">
        <v>-83.305647840531563</v>
      </c>
      <c r="P27" s="240" t="s">
        <v>89</v>
      </c>
      <c r="Q27" s="242">
        <v>8</v>
      </c>
      <c r="R27" s="243"/>
    </row>
    <row r="28" spans="1:19" s="123" customFormat="1">
      <c r="A28" s="239" t="s">
        <v>158</v>
      </c>
      <c r="B28" s="239">
        <v>99</v>
      </c>
      <c r="C28" s="240">
        <v>99</v>
      </c>
      <c r="D28" s="240">
        <v>99</v>
      </c>
      <c r="E28" s="240"/>
      <c r="F28" s="240">
        <v>202</v>
      </c>
      <c r="G28" s="241">
        <v>135</v>
      </c>
      <c r="H28" s="240">
        <v>79</v>
      </c>
      <c r="I28" s="240"/>
      <c r="J28" s="240">
        <v>11012</v>
      </c>
      <c r="K28" s="241">
        <v>7619</v>
      </c>
      <c r="L28" s="240">
        <v>3242</v>
      </c>
      <c r="M28" s="240"/>
      <c r="N28" s="233">
        <v>-30.811841627315655</v>
      </c>
      <c r="O28" s="233">
        <v>-57.448484053025325</v>
      </c>
      <c r="P28" s="240" t="s">
        <v>89</v>
      </c>
      <c r="Q28" s="242" t="s">
        <v>89</v>
      </c>
      <c r="R28" s="243"/>
    </row>
    <row r="29" spans="1:19" s="123" customFormat="1">
      <c r="A29" s="239" t="s">
        <v>159</v>
      </c>
      <c r="B29" s="239">
        <v>345</v>
      </c>
      <c r="C29" s="240">
        <v>345</v>
      </c>
      <c r="D29" s="240">
        <v>255</v>
      </c>
      <c r="E29" s="240"/>
      <c r="F29" s="240">
        <v>225</v>
      </c>
      <c r="G29" s="241">
        <v>140</v>
      </c>
      <c r="H29" s="240">
        <v>36</v>
      </c>
      <c r="I29" s="240"/>
      <c r="J29" s="240">
        <v>19865</v>
      </c>
      <c r="K29" s="241">
        <v>12009</v>
      </c>
      <c r="L29" s="240">
        <v>2692</v>
      </c>
      <c r="M29" s="240"/>
      <c r="N29" s="233">
        <v>-39.546941857538386</v>
      </c>
      <c r="O29" s="233">
        <v>-77.583479057373637</v>
      </c>
      <c r="P29" s="240">
        <v>1</v>
      </c>
      <c r="Q29" s="242" t="s">
        <v>89</v>
      </c>
      <c r="R29" s="243"/>
    </row>
    <row r="30" spans="1:19" s="123" customFormat="1">
      <c r="A30" s="239" t="s">
        <v>160</v>
      </c>
      <c r="B30" s="239">
        <v>85</v>
      </c>
      <c r="C30" s="240">
        <v>85</v>
      </c>
      <c r="D30" s="240" t="s">
        <v>143</v>
      </c>
      <c r="E30" s="240"/>
      <c r="F30" s="240">
        <v>224</v>
      </c>
      <c r="G30" s="241">
        <v>228</v>
      </c>
      <c r="H30" s="240">
        <v>64</v>
      </c>
      <c r="I30" s="240"/>
      <c r="J30" s="240">
        <v>15708</v>
      </c>
      <c r="K30" s="241">
        <v>15977</v>
      </c>
      <c r="L30" s="240">
        <v>1609</v>
      </c>
      <c r="M30" s="240"/>
      <c r="N30" s="233">
        <v>1.7125031830914184</v>
      </c>
      <c r="O30" s="233">
        <v>-89.929273330412457</v>
      </c>
      <c r="P30" s="240" t="s">
        <v>89</v>
      </c>
      <c r="Q30" s="242">
        <v>2</v>
      </c>
      <c r="R30" s="243"/>
    </row>
    <row r="31" spans="1:19" s="123" customFormat="1">
      <c r="A31" s="248" t="s">
        <v>100</v>
      </c>
      <c r="B31" s="249">
        <v>7837</v>
      </c>
      <c r="C31" s="249">
        <v>7889</v>
      </c>
      <c r="D31" s="249">
        <v>6926</v>
      </c>
      <c r="E31" s="249"/>
      <c r="F31" s="250">
        <v>5580</v>
      </c>
      <c r="G31" s="250">
        <v>4311</v>
      </c>
      <c r="H31" s="249">
        <v>1463</v>
      </c>
      <c r="I31" s="249"/>
      <c r="J31" s="250">
        <v>1027228</v>
      </c>
      <c r="K31" s="250">
        <v>809271</v>
      </c>
      <c r="L31" s="249">
        <v>212303</v>
      </c>
      <c r="M31" s="249"/>
      <c r="N31" s="234">
        <v>-21.217976924305024</v>
      </c>
      <c r="O31" s="234">
        <v>-73.766142614773045</v>
      </c>
      <c r="P31" s="250">
        <f>SUM(P11:P30)</f>
        <v>153</v>
      </c>
      <c r="Q31" s="248">
        <v>427</v>
      </c>
      <c r="R31" s="243"/>
    </row>
    <row r="32" spans="1:19" s="123" customFormat="1">
      <c r="A32" s="243"/>
      <c r="B32" s="243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60"/>
      <c r="O32" s="260"/>
      <c r="P32" s="241"/>
      <c r="Q32" s="243"/>
      <c r="R32" s="243"/>
      <c r="S32" s="431"/>
    </row>
    <row r="33" spans="1:19" s="431" customFormat="1">
      <c r="N33" s="194"/>
      <c r="O33" s="194"/>
      <c r="S33" s="123"/>
    </row>
    <row r="34" spans="1:19" s="123" customFormat="1">
      <c r="F34" s="571"/>
      <c r="G34" s="571"/>
      <c r="H34" s="571"/>
      <c r="I34" s="572"/>
      <c r="J34" s="572"/>
      <c r="K34" s="572"/>
      <c r="L34" s="572"/>
      <c r="M34" s="434"/>
      <c r="N34" s="261"/>
      <c r="O34" s="261"/>
    </row>
    <row r="35" spans="1:19" s="123" customFormat="1" ht="22.5" customHeight="1">
      <c r="A35" s="573" t="s">
        <v>136</v>
      </c>
      <c r="B35" s="575" t="s">
        <v>101</v>
      </c>
      <c r="C35" s="576"/>
      <c r="D35" s="577"/>
      <c r="E35" s="435"/>
      <c r="F35" s="575" t="s">
        <v>161</v>
      </c>
      <c r="G35" s="576"/>
      <c r="H35" s="576"/>
      <c r="I35" s="274"/>
      <c r="J35" s="578"/>
      <c r="K35" s="578"/>
      <c r="L35" s="578"/>
      <c r="M35" s="436"/>
      <c r="N35" s="262"/>
      <c r="O35" s="262"/>
      <c r="P35" s="197"/>
    </row>
    <row r="36" spans="1:19" s="123" customFormat="1" ht="19.5" customHeight="1">
      <c r="A36" s="574"/>
      <c r="B36" s="160" t="s">
        <v>73</v>
      </c>
      <c r="C36" s="160" t="s">
        <v>74</v>
      </c>
      <c r="D36" s="160" t="s">
        <v>162</v>
      </c>
      <c r="E36" s="160"/>
      <c r="F36" s="160" t="s">
        <v>73</v>
      </c>
      <c r="G36" s="160" t="s">
        <v>74</v>
      </c>
      <c r="H36" s="196" t="s">
        <v>162</v>
      </c>
      <c r="I36" s="198"/>
      <c r="J36" s="198"/>
      <c r="K36" s="198"/>
      <c r="L36" s="198"/>
      <c r="M36" s="198"/>
      <c r="N36" s="263"/>
      <c r="O36" s="263"/>
      <c r="P36" s="197"/>
      <c r="Q36" s="162"/>
    </row>
    <row r="37" spans="1:19" s="123" customFormat="1">
      <c r="A37" s="113"/>
      <c r="B37" s="113"/>
      <c r="J37" s="197"/>
      <c r="K37" s="197"/>
      <c r="L37" s="197"/>
      <c r="M37" s="197"/>
      <c r="N37" s="264"/>
      <c r="O37" s="264"/>
      <c r="P37" s="197"/>
    </row>
    <row r="38" spans="1:19" s="123" customFormat="1">
      <c r="A38" s="113" t="s">
        <v>139</v>
      </c>
      <c r="B38" s="124">
        <v>228.53846153846155</v>
      </c>
      <c r="C38" s="124">
        <v>180.77830188679246</v>
      </c>
      <c r="D38" s="124">
        <v>178.00952380952381</v>
      </c>
      <c r="E38" s="124"/>
      <c r="F38" s="254">
        <v>34.027377878542026</v>
      </c>
      <c r="G38" s="254">
        <v>10.186165632235966</v>
      </c>
      <c r="H38" s="254">
        <v>9.9259654994235387</v>
      </c>
      <c r="I38" s="254"/>
      <c r="J38" s="199"/>
      <c r="K38" s="199"/>
      <c r="L38" s="200"/>
      <c r="M38" s="200"/>
      <c r="N38" s="265"/>
      <c r="O38" s="265"/>
      <c r="P38" s="197"/>
    </row>
    <row r="39" spans="1:19" s="123" customFormat="1">
      <c r="A39" s="113" t="s">
        <v>140</v>
      </c>
      <c r="B39" s="124">
        <v>322.85185185185185</v>
      </c>
      <c r="C39" s="124">
        <v>322.85185185185185</v>
      </c>
      <c r="D39" s="124">
        <v>191.86868686868686</v>
      </c>
      <c r="E39" s="124"/>
      <c r="F39" s="254">
        <v>39.470565078262467</v>
      </c>
      <c r="G39" s="254">
        <v>39.386241327473329</v>
      </c>
      <c r="H39" s="254">
        <v>5.0437032438486469</v>
      </c>
      <c r="I39" s="254"/>
      <c r="J39" s="199"/>
      <c r="K39" s="199"/>
      <c r="L39" s="200"/>
      <c r="M39" s="200"/>
      <c r="N39" s="265"/>
      <c r="O39" s="265"/>
      <c r="P39" s="197"/>
    </row>
    <row r="40" spans="1:19" s="123" customFormat="1">
      <c r="A40" s="113" t="s">
        <v>141</v>
      </c>
      <c r="B40" s="124">
        <v>113.76484560570071</v>
      </c>
      <c r="C40" s="124">
        <v>121.56589147286822</v>
      </c>
      <c r="D40" s="124">
        <v>56.328000000000003</v>
      </c>
      <c r="E40" s="124"/>
      <c r="F40" s="254">
        <v>12.756970587718255</v>
      </c>
      <c r="G40" s="254">
        <v>8.3360443284918144</v>
      </c>
      <c r="H40" s="254">
        <v>1.8695822342689299</v>
      </c>
      <c r="I40" s="254"/>
      <c r="J40" s="199"/>
      <c r="K40" s="199"/>
      <c r="L40" s="200"/>
      <c r="M40" s="200"/>
      <c r="N40" s="265"/>
      <c r="O40" s="265"/>
      <c r="P40" s="197"/>
    </row>
    <row r="41" spans="1:19" s="123" customFormat="1">
      <c r="A41" s="219" t="s">
        <v>142</v>
      </c>
      <c r="B41" s="124" t="s">
        <v>89</v>
      </c>
      <c r="C41" s="124">
        <v>177.15217391304347</v>
      </c>
      <c r="D41" s="124" t="s">
        <v>143</v>
      </c>
      <c r="E41" s="124"/>
      <c r="F41" s="254" t="s">
        <v>89</v>
      </c>
      <c r="G41" s="254">
        <v>8.6634900182221397</v>
      </c>
      <c r="H41" s="254" t="s">
        <v>143</v>
      </c>
      <c r="I41" s="254"/>
      <c r="J41" s="199"/>
      <c r="K41" s="199"/>
      <c r="L41" s="200"/>
      <c r="M41" s="200"/>
      <c r="N41" s="265"/>
      <c r="O41" s="265"/>
      <c r="P41" s="197"/>
    </row>
    <row r="42" spans="1:19" s="123" customFormat="1">
      <c r="A42" s="111" t="s">
        <v>144</v>
      </c>
      <c r="B42" s="124">
        <v>86.278688524590166</v>
      </c>
      <c r="C42" s="124">
        <v>179.79166666666666</v>
      </c>
      <c r="D42" s="124" t="s">
        <v>143</v>
      </c>
      <c r="E42" s="124"/>
      <c r="F42" s="255">
        <v>1.4018151415212692</v>
      </c>
      <c r="G42" s="254">
        <v>1.1468572655733382</v>
      </c>
      <c r="H42" s="254" t="s">
        <v>143</v>
      </c>
      <c r="I42" s="254"/>
      <c r="J42" s="199"/>
      <c r="K42" s="199"/>
      <c r="L42" s="199"/>
      <c r="M42" s="199"/>
      <c r="N42" s="266"/>
      <c r="O42" s="266"/>
      <c r="P42" s="197"/>
    </row>
    <row r="43" spans="1:19" s="123" customFormat="1">
      <c r="A43" s="253" t="s">
        <v>145</v>
      </c>
      <c r="B43" s="124">
        <v>181.37303370786518</v>
      </c>
      <c r="C43" s="124">
        <v>168.34647887323945</v>
      </c>
      <c r="D43" s="124" t="s">
        <v>143</v>
      </c>
      <c r="E43" s="124"/>
      <c r="F43" s="254">
        <v>21.497606286780002</v>
      </c>
      <c r="G43" s="254">
        <v>15.884039574150501</v>
      </c>
      <c r="H43" s="254" t="s">
        <v>143</v>
      </c>
      <c r="I43" s="254"/>
      <c r="J43" s="199"/>
      <c r="K43" s="199"/>
      <c r="L43" s="199"/>
      <c r="M43" s="199"/>
      <c r="N43" s="266"/>
      <c r="O43" s="266"/>
      <c r="P43" s="197"/>
    </row>
    <row r="44" spans="1:19" s="123" customFormat="1">
      <c r="A44" s="219" t="s">
        <v>146</v>
      </c>
      <c r="B44" s="124" t="s">
        <v>89</v>
      </c>
      <c r="C44" s="124" t="s">
        <v>89</v>
      </c>
      <c r="D44" s="124">
        <v>166.52173913043478</v>
      </c>
      <c r="E44" s="124"/>
      <c r="F44" s="254" t="s">
        <v>89</v>
      </c>
      <c r="G44" s="254" t="s">
        <v>89</v>
      </c>
      <c r="H44" s="254">
        <v>3.0509160448444832</v>
      </c>
      <c r="I44" s="254"/>
      <c r="J44" s="199"/>
      <c r="K44" s="199"/>
      <c r="L44" s="200"/>
      <c r="M44" s="200"/>
      <c r="N44" s="265"/>
      <c r="O44" s="265"/>
      <c r="P44" s="197"/>
    </row>
    <row r="45" spans="1:19" s="123" customFormat="1">
      <c r="A45" s="219" t="s">
        <v>147</v>
      </c>
      <c r="B45" s="124">
        <v>168.48792270531402</v>
      </c>
      <c r="C45" s="124">
        <v>168.48792270531402</v>
      </c>
      <c r="D45" s="124">
        <v>162.81818181818181</v>
      </c>
      <c r="E45" s="124"/>
      <c r="F45" s="254">
        <v>27.868766876783564</v>
      </c>
      <c r="G45" s="254">
        <v>27.809228865400684</v>
      </c>
      <c r="H45" s="254">
        <v>6.6578475986449579</v>
      </c>
      <c r="I45" s="254"/>
      <c r="J45" s="199"/>
      <c r="K45" s="199"/>
      <c r="L45" s="200"/>
      <c r="M45" s="200"/>
      <c r="N45" s="265"/>
      <c r="O45" s="265"/>
      <c r="P45" s="197"/>
    </row>
    <row r="46" spans="1:19" s="123" customFormat="1">
      <c r="A46" s="113" t="s">
        <v>148</v>
      </c>
      <c r="B46" s="124">
        <v>64.696428571428569</v>
      </c>
      <c r="C46" s="124">
        <v>75.669902912621353</v>
      </c>
      <c r="D46" s="124">
        <v>25.978723404255319</v>
      </c>
      <c r="E46" s="124"/>
      <c r="F46" s="254">
        <v>2.8949893165864853</v>
      </c>
      <c r="G46" s="254">
        <v>2.0715192416868127</v>
      </c>
      <c r="H46" s="254">
        <v>0.32420961625370875</v>
      </c>
      <c r="I46" s="254"/>
      <c r="J46" s="199"/>
      <c r="K46" s="199"/>
      <c r="L46" s="200"/>
      <c r="M46" s="200"/>
      <c r="N46" s="265"/>
      <c r="O46" s="265"/>
      <c r="P46" s="197"/>
    </row>
    <row r="47" spans="1:19" s="123" customFormat="1">
      <c r="A47" s="219" t="s">
        <v>149</v>
      </c>
      <c r="B47" s="124">
        <v>593.67181467181467</v>
      </c>
      <c r="C47" s="124">
        <v>429.01702127659576</v>
      </c>
      <c r="D47" s="124">
        <v>331.22834645669292</v>
      </c>
      <c r="E47" s="124" t="s">
        <v>150</v>
      </c>
      <c r="F47" s="254">
        <v>40.95468325583353</v>
      </c>
      <c r="G47" s="254">
        <v>26.796060870877959</v>
      </c>
      <c r="H47" s="254">
        <v>11.169698376190428</v>
      </c>
      <c r="I47" s="254" t="s">
        <v>150</v>
      </c>
      <c r="J47" s="199"/>
      <c r="K47" s="199"/>
      <c r="L47" s="200"/>
      <c r="M47" s="200"/>
      <c r="N47" s="265"/>
      <c r="O47" s="265"/>
      <c r="P47" s="197"/>
    </row>
    <row r="48" spans="1:19" s="123" customFormat="1">
      <c r="A48" s="113" t="s">
        <v>151</v>
      </c>
      <c r="B48" s="124">
        <v>106.40380549682875</v>
      </c>
      <c r="C48" s="124" t="s">
        <v>89</v>
      </c>
      <c r="D48" s="124" t="s">
        <v>143</v>
      </c>
      <c r="E48" s="124"/>
      <c r="F48" s="254">
        <v>13.405273467152565</v>
      </c>
      <c r="G48" s="255" t="s">
        <v>89</v>
      </c>
      <c r="H48" s="255" t="s">
        <v>143</v>
      </c>
      <c r="I48" s="255"/>
      <c r="J48" s="199"/>
      <c r="K48" s="199"/>
      <c r="L48" s="199"/>
      <c r="M48" s="199"/>
      <c r="N48" s="266"/>
      <c r="O48" s="266"/>
      <c r="P48" s="197"/>
    </row>
    <row r="49" spans="1:19" s="123" customFormat="1">
      <c r="A49" s="113" t="s">
        <v>152</v>
      </c>
      <c r="B49" s="124">
        <v>114.16931216931216</v>
      </c>
      <c r="C49" s="124">
        <v>124.66321243523316</v>
      </c>
      <c r="D49" s="124">
        <v>76.977011494252878</v>
      </c>
      <c r="E49" s="124"/>
      <c r="F49" s="254">
        <v>5.7473621743769607</v>
      </c>
      <c r="G49" s="254">
        <v>6.3947591679477451</v>
      </c>
      <c r="H49" s="254">
        <v>1.7782406224824634</v>
      </c>
      <c r="I49" s="254"/>
      <c r="J49" s="199"/>
      <c r="K49" s="199"/>
      <c r="L49" s="200"/>
      <c r="M49" s="200"/>
      <c r="N49" s="265"/>
      <c r="O49" s="265"/>
      <c r="P49" s="197"/>
    </row>
    <row r="50" spans="1:19" s="123" customFormat="1">
      <c r="A50" s="113" t="s">
        <v>153</v>
      </c>
      <c r="B50" s="124">
        <v>59.927710843373497</v>
      </c>
      <c r="C50" s="124">
        <v>50.186046511627907</v>
      </c>
      <c r="D50" s="124" t="s">
        <v>143</v>
      </c>
      <c r="E50" s="124"/>
      <c r="F50" s="254">
        <v>1.3248391628209752</v>
      </c>
      <c r="G50" s="254">
        <v>1.1471230494124049</v>
      </c>
      <c r="H50" s="254" t="s">
        <v>143</v>
      </c>
      <c r="I50" s="254"/>
      <c r="J50" s="199"/>
      <c r="K50" s="199"/>
      <c r="L50" s="199"/>
      <c r="M50" s="199"/>
      <c r="N50" s="266"/>
      <c r="O50" s="266"/>
      <c r="P50" s="197"/>
    </row>
    <row r="51" spans="1:19" s="123" customFormat="1">
      <c r="A51" s="113" t="s">
        <v>154</v>
      </c>
      <c r="B51" s="124">
        <v>232.95121951219511</v>
      </c>
      <c r="C51" s="124">
        <v>302.62962962962962</v>
      </c>
      <c r="D51" s="124">
        <v>99.684782608695656</v>
      </c>
      <c r="E51" s="124"/>
      <c r="F51" s="254">
        <v>17.807553660780446</v>
      </c>
      <c r="G51" s="254">
        <v>13.030318494090031</v>
      </c>
      <c r="H51" s="254">
        <v>2.4351567491095523</v>
      </c>
      <c r="I51" s="254"/>
      <c r="J51" s="199"/>
      <c r="K51" s="199"/>
      <c r="L51" s="200"/>
      <c r="M51" s="200"/>
      <c r="N51" s="265"/>
      <c r="O51" s="265"/>
      <c r="P51" s="197"/>
    </row>
    <row r="52" spans="1:19" s="123" customFormat="1">
      <c r="A52" s="113" t="s">
        <v>155</v>
      </c>
      <c r="B52" s="124">
        <v>64.86159169550173</v>
      </c>
      <c r="C52" s="124">
        <v>64.86159169550173</v>
      </c>
      <c r="D52" s="124">
        <v>61.593023255813954</v>
      </c>
      <c r="E52" s="124"/>
      <c r="F52" s="254">
        <v>4.9927845008201004</v>
      </c>
      <c r="G52" s="254">
        <v>4.9821180633075839</v>
      </c>
      <c r="H52" s="254">
        <v>1.406501504746843</v>
      </c>
      <c r="I52" s="254"/>
      <c r="J52" s="199"/>
      <c r="K52" s="199"/>
      <c r="L52" s="200"/>
      <c r="M52" s="200"/>
      <c r="N52" s="265"/>
      <c r="O52" s="265"/>
      <c r="P52" s="197"/>
    </row>
    <row r="53" spans="1:19" s="123" customFormat="1">
      <c r="A53" s="113" t="s">
        <v>156</v>
      </c>
      <c r="B53" s="124">
        <v>257.92761904761903</v>
      </c>
      <c r="C53" s="124">
        <v>257.99474605954464</v>
      </c>
      <c r="D53" s="124">
        <v>241.96363636363637</v>
      </c>
      <c r="E53" s="124"/>
      <c r="F53" s="254">
        <v>36.067374490533552</v>
      </c>
      <c r="G53" s="254">
        <v>39.153946252128932</v>
      </c>
      <c r="H53" s="254">
        <v>10.600937526054929</v>
      </c>
      <c r="I53" s="254"/>
      <c r="J53" s="199"/>
      <c r="K53" s="199"/>
      <c r="L53" s="200"/>
      <c r="M53" s="200"/>
      <c r="N53" s="265"/>
      <c r="O53" s="265"/>
      <c r="P53" s="197"/>
    </row>
    <row r="54" spans="1:19" s="123" customFormat="1">
      <c r="A54" s="113" t="s">
        <v>157</v>
      </c>
      <c r="B54" s="124">
        <v>40.844444444444441</v>
      </c>
      <c r="C54" s="124">
        <v>43</v>
      </c>
      <c r="D54" s="124">
        <v>17.478260869565219</v>
      </c>
      <c r="E54" s="124"/>
      <c r="F54" s="254">
        <v>0.97911314083834033</v>
      </c>
      <c r="G54" s="254">
        <v>0.64000748447290812</v>
      </c>
      <c r="H54" s="254">
        <v>0.10674223237837094</v>
      </c>
      <c r="I54" s="254"/>
      <c r="J54" s="199"/>
      <c r="K54" s="199"/>
      <c r="L54" s="200"/>
      <c r="M54" s="200"/>
      <c r="N54" s="265"/>
      <c r="O54" s="265"/>
      <c r="P54" s="197"/>
    </row>
    <row r="55" spans="1:19" s="123" customFormat="1">
      <c r="A55" s="113" t="s">
        <v>158</v>
      </c>
      <c r="B55" s="124">
        <v>54.514851485148512</v>
      </c>
      <c r="C55" s="124">
        <v>56.437037037037037</v>
      </c>
      <c r="D55" s="124">
        <v>41.037974683544306</v>
      </c>
      <c r="E55" s="124"/>
      <c r="F55" s="254">
        <v>2.9330777766354199</v>
      </c>
      <c r="G55" s="254">
        <v>2.0250070698501195</v>
      </c>
      <c r="H55" s="254">
        <v>0.86084158549920053</v>
      </c>
      <c r="I55" s="254"/>
      <c r="J55" s="199"/>
      <c r="K55" s="199"/>
      <c r="L55" s="200"/>
      <c r="M55" s="200"/>
      <c r="N55" s="265"/>
      <c r="O55" s="265"/>
      <c r="P55" s="197"/>
    </row>
    <row r="56" spans="1:19" s="123" customFormat="1">
      <c r="A56" s="113" t="s">
        <v>159</v>
      </c>
      <c r="B56" s="124">
        <v>88.288888888888891</v>
      </c>
      <c r="C56" s="124">
        <v>85.778571428571425</v>
      </c>
      <c r="D56" s="124">
        <v>74.777777777777771</v>
      </c>
      <c r="E56" s="124"/>
      <c r="F56" s="254">
        <v>5.2910997123921737</v>
      </c>
      <c r="G56" s="254">
        <v>3.1917981233534691</v>
      </c>
      <c r="H56" s="254">
        <v>0.71480121781734973</v>
      </c>
      <c r="I56" s="254"/>
      <c r="J56" s="199"/>
      <c r="K56" s="199"/>
      <c r="L56" s="200"/>
      <c r="M56" s="200"/>
      <c r="N56" s="265"/>
      <c r="O56" s="265"/>
      <c r="P56" s="197"/>
    </row>
    <row r="57" spans="1:19" s="123" customFormat="1">
      <c r="A57" s="113" t="s">
        <v>160</v>
      </c>
      <c r="B57" s="124">
        <v>70.125</v>
      </c>
      <c r="C57" s="124">
        <v>70.074561403508767</v>
      </c>
      <c r="D57" s="124">
        <v>25.140625</v>
      </c>
      <c r="E57" s="124"/>
      <c r="F57" s="254">
        <v>4.1838708422983268</v>
      </c>
      <c r="G57" s="254">
        <v>4.2464283967706198</v>
      </c>
      <c r="H57" s="254">
        <v>0.42723445745472349</v>
      </c>
      <c r="I57" s="254"/>
      <c r="J57" s="199"/>
      <c r="K57" s="199"/>
      <c r="L57" s="199"/>
      <c r="M57" s="199"/>
      <c r="N57" s="266"/>
      <c r="O57" s="266"/>
      <c r="P57" s="197"/>
    </row>
    <row r="58" spans="1:19" s="123" customFormat="1">
      <c r="A58" s="161" t="s">
        <v>100</v>
      </c>
      <c r="B58" s="163">
        <v>184.09103942652331</v>
      </c>
      <c r="C58" s="163">
        <v>187.72233820459292</v>
      </c>
      <c r="D58" s="163">
        <v>145.11483253588517</v>
      </c>
      <c r="E58" s="163"/>
      <c r="F58" s="256">
        <v>273.60512335067642</v>
      </c>
      <c r="G58" s="256">
        <v>215.09115322544636</v>
      </c>
      <c r="H58" s="256">
        <v>56.372378509018127</v>
      </c>
      <c r="I58" s="256"/>
      <c r="J58" s="201"/>
      <c r="K58" s="201"/>
      <c r="L58" s="202"/>
      <c r="M58" s="202"/>
      <c r="N58" s="267"/>
      <c r="O58" s="267"/>
      <c r="P58" s="197"/>
    </row>
    <row r="59" spans="1:19" s="123" customFormat="1">
      <c r="N59" s="189"/>
      <c r="O59" s="189"/>
    </row>
    <row r="60" spans="1:19" s="123" customFormat="1">
      <c r="A60" s="113" t="s">
        <v>1</v>
      </c>
      <c r="B60" s="113"/>
      <c r="N60" s="189"/>
      <c r="O60" s="189"/>
      <c r="S60" s="431"/>
    </row>
    <row r="61" spans="1:19" s="431" customFormat="1" ht="11.25">
      <c r="A61" s="566" t="s">
        <v>163</v>
      </c>
      <c r="B61" s="566"/>
      <c r="C61" s="566"/>
      <c r="D61" s="566"/>
      <c r="E61" s="566"/>
      <c r="F61" s="566"/>
      <c r="G61" s="566"/>
      <c r="H61" s="566"/>
      <c r="N61" s="194"/>
      <c r="O61" s="194"/>
    </row>
    <row r="62" spans="1:19" s="431" customFormat="1" ht="13.5" customHeight="1">
      <c r="A62" s="567" t="s">
        <v>248</v>
      </c>
      <c r="B62" s="567"/>
      <c r="C62" s="567"/>
      <c r="D62" s="567"/>
      <c r="E62" s="567"/>
      <c r="F62" s="567"/>
      <c r="G62" s="567"/>
      <c r="H62" s="567"/>
      <c r="I62" s="432"/>
      <c r="J62" s="179"/>
      <c r="K62" s="216"/>
      <c r="L62" s="216"/>
      <c r="M62" s="216"/>
      <c r="N62" s="217"/>
      <c r="O62" s="217"/>
      <c r="P62" s="216"/>
      <c r="Q62" s="216"/>
    </row>
    <row r="63" spans="1:19" s="431" customFormat="1" ht="23.25" customHeight="1">
      <c r="A63" s="567" t="s">
        <v>164</v>
      </c>
      <c r="B63" s="567"/>
      <c r="C63" s="567"/>
      <c r="D63" s="567"/>
      <c r="E63" s="567"/>
      <c r="F63" s="567"/>
      <c r="G63" s="567"/>
      <c r="H63" s="567"/>
      <c r="I63" s="432"/>
      <c r="J63" s="216"/>
      <c r="K63" s="216"/>
      <c r="L63" s="164"/>
      <c r="M63" s="164"/>
      <c r="N63" s="430"/>
      <c r="O63" s="430"/>
      <c r="P63" s="164"/>
      <c r="S63" s="123"/>
    </row>
    <row r="64" spans="1:19" s="123" customFormat="1">
      <c r="A64" s="568" t="s">
        <v>165</v>
      </c>
      <c r="B64" s="568"/>
      <c r="C64" s="568"/>
      <c r="D64" s="568"/>
      <c r="E64" s="568"/>
      <c r="F64" s="568"/>
      <c r="G64" s="568"/>
      <c r="H64" s="568"/>
      <c r="I64" s="433"/>
      <c r="J64" s="189"/>
      <c r="K64" s="189"/>
      <c r="L64" s="189"/>
      <c r="M64" s="189"/>
      <c r="N64" s="189"/>
      <c r="O64" s="189"/>
      <c r="S64" s="431"/>
    </row>
    <row r="65" spans="1:19" s="194" customFormat="1">
      <c r="A65" s="569" t="s">
        <v>166</v>
      </c>
      <c r="B65" s="569"/>
      <c r="C65" s="569"/>
      <c r="D65" s="569"/>
      <c r="E65" s="569"/>
      <c r="F65" s="569"/>
      <c r="G65" s="569"/>
      <c r="H65" s="569"/>
      <c r="S65" s="189"/>
    </row>
    <row r="66" spans="1:19" s="123" customFormat="1">
      <c r="A66" s="568" t="s">
        <v>167</v>
      </c>
      <c r="B66" s="568"/>
      <c r="C66" s="568"/>
      <c r="D66" s="568"/>
      <c r="E66" s="568"/>
      <c r="F66" s="568"/>
      <c r="G66" s="568"/>
      <c r="H66" s="568"/>
      <c r="I66" s="433"/>
      <c r="N66" s="189"/>
      <c r="O66" s="189"/>
    </row>
    <row r="67" spans="1:19">
      <c r="A67" s="115"/>
      <c r="D67" s="194"/>
      <c r="E67" s="194"/>
      <c r="F67" s="114"/>
      <c r="G67" s="114"/>
      <c r="H67" s="114"/>
      <c r="I67" s="114"/>
      <c r="J67" s="431"/>
      <c r="S67" s="431"/>
    </row>
    <row r="68" spans="1:19" s="431" customFormat="1" ht="12">
      <c r="A68" s="121" t="s">
        <v>48</v>
      </c>
      <c r="B68" s="113"/>
      <c r="D68" s="565"/>
      <c r="E68" s="565"/>
      <c r="F68" s="565"/>
      <c r="G68" s="565"/>
      <c r="H68" s="565"/>
      <c r="I68" s="565"/>
      <c r="J68" s="565"/>
      <c r="N68" s="194"/>
      <c r="O68" s="194"/>
    </row>
    <row r="69" spans="1:19" s="431" customFormat="1">
      <c r="A69" s="121"/>
      <c r="B69" s="113"/>
      <c r="N69" s="194"/>
      <c r="O69" s="194"/>
      <c r="S69" s="111"/>
    </row>
    <row r="73" spans="1:19">
      <c r="A73" s="108" t="s">
        <v>0</v>
      </c>
    </row>
  </sheetData>
  <mergeCells count="19">
    <mergeCell ref="P8:Q8"/>
    <mergeCell ref="A8:A9"/>
    <mergeCell ref="B8:D8"/>
    <mergeCell ref="F8:H8"/>
    <mergeCell ref="J8:L8"/>
    <mergeCell ref="N8:O8"/>
    <mergeCell ref="B10:Q10"/>
    <mergeCell ref="F34:L34"/>
    <mergeCell ref="A35:A36"/>
    <mergeCell ref="B35:D35"/>
    <mergeCell ref="F35:H35"/>
    <mergeCell ref="J35:L35"/>
    <mergeCell ref="D68:J68"/>
    <mergeCell ref="A61:H61"/>
    <mergeCell ref="A62:H62"/>
    <mergeCell ref="A63:H63"/>
    <mergeCell ref="A64:H64"/>
    <mergeCell ref="A65:H65"/>
    <mergeCell ref="A66:H6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K1</vt:lpstr>
      <vt:lpstr>K2</vt:lpstr>
      <vt:lpstr>K3</vt:lpstr>
      <vt:lpstr>T1</vt:lpstr>
      <vt:lpstr>T2</vt:lpstr>
      <vt:lpstr>T3</vt:lpstr>
      <vt:lpstr>T4</vt:lpstr>
      <vt:lpstr>T5</vt:lpstr>
      <vt:lpstr>T6</vt:lpstr>
      <vt:lpstr>M1</vt:lpstr>
      <vt:lpstr>M2</vt:lpstr>
      <vt:lpstr>P1</vt:lpstr>
      <vt:lpstr>P2</vt:lpstr>
      <vt:lpstr>P3</vt:lpstr>
      <vt:lpstr>P4</vt:lpstr>
      <vt:lpstr>B1</vt:lpstr>
      <vt:lpstr>B2</vt:lpstr>
      <vt:lpstr>B3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Verbraucherpreise</dc:title>
  <dc:creator>Amt für Statistik Berlin-Brandenburg</dc:creator>
  <cp:lastModifiedBy>Dombrowski, Nicole</cp:lastModifiedBy>
  <cp:lastPrinted>2021-01-25T07:22:34Z</cp:lastPrinted>
  <dcterms:created xsi:type="dcterms:W3CDTF">2000-12-08T11:19:40Z</dcterms:created>
  <dcterms:modified xsi:type="dcterms:W3CDTF">2025-08-05T12:50:03Z</dcterms:modified>
</cp:coreProperties>
</file>